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3受付業務　経理管理\03-01マニュアル（受付・請求）\受付マニュアル2021年度版\"/>
    </mc:Choice>
  </mc:AlternateContent>
  <workbookProtection workbookAlgorithmName="SHA-512" workbookHashValue="ojzfhqZ2vsUeuUFujkXjiCZSMmSIwxxQxD0YXrWnDHy/aUkxCI9NC3EYtLXxag1X8hww4Dn6Gkm/aM7zHnZ+5Q==" workbookSaltValue="Vb8fUKkZ39VxBbkaVUK/Aw==" workbookSpinCount="100000" lockStructure="1"/>
  <bookViews>
    <workbookView xWindow="0" yWindow="0" windowWidth="12420" windowHeight="7230" tabRatio="734" activeTab="1"/>
  </bookViews>
  <sheets>
    <sheet name="開催一覧" sheetId="28" r:id="rId1"/>
    <sheet name="参加申込書" sheetId="31" r:id="rId2"/>
    <sheet name="参加申込書(直接入力用)" sheetId="16" r:id="rId3"/>
    <sheet name="データ出力" sheetId="17" state="hidden" r:id="rId4"/>
    <sheet name="データ出力(直接入力用)" sheetId="20" state="hidden" r:id="rId5"/>
    <sheet name="入力例" sheetId="36" r:id="rId6"/>
    <sheet name="個人情報のお取り扱いについて（公開セミナー）" sheetId="37" r:id="rId7"/>
  </sheets>
  <definedNames>
    <definedName name="_xlnm._FilterDatabase" localSheetId="0" hidden="1">開催一覧!$A$2:$H$441</definedName>
    <definedName name="_xlnm.Print_Area" localSheetId="1">参加申込書!$J$1:$U$26</definedName>
    <definedName name="_xlnm.Print_Area" localSheetId="2">'参加申込書(直接入力用)'!$F$1:$Q$26</definedName>
    <definedName name="_xlnm.Print_Area" localSheetId="5">入力例!$J$1:$U$26</definedName>
    <definedName name="_xlnm.Print_Titles" localSheetId="0">開催一覧!$2:$2</definedName>
  </definedNames>
  <calcPr calcId="152511"/>
</workbook>
</file>

<file path=xl/calcChain.xml><?xml version="1.0" encoding="utf-8"?>
<calcChain xmlns="http://schemas.openxmlformats.org/spreadsheetml/2006/main">
  <c r="AW11" i="20" l="1"/>
  <c r="AW10" i="20"/>
  <c r="AW9" i="20"/>
  <c r="AW8" i="20"/>
  <c r="AW7" i="20"/>
  <c r="AW6" i="20"/>
  <c r="AW5" i="20"/>
  <c r="AW4" i="20"/>
  <c r="AW3" i="20"/>
  <c r="AW2" i="20"/>
  <c r="AW11" i="17" l="1"/>
  <c r="AW10" i="17"/>
  <c r="AW9" i="17"/>
  <c r="AW8" i="17"/>
  <c r="AW7" i="17"/>
  <c r="AW6" i="17"/>
  <c r="AW5" i="17"/>
  <c r="AW4" i="17"/>
  <c r="AW3" i="17"/>
  <c r="AW2" i="17"/>
  <c r="A21" i="28" l="1"/>
  <c r="A10" i="28" l="1"/>
  <c r="A8" i="28"/>
  <c r="A4" i="28"/>
  <c r="A3" i="28"/>
  <c r="A17" i="28"/>
  <c r="A16" i="28"/>
  <c r="A20" i="28"/>
  <c r="A19" i="28"/>
  <c r="A18" i="28"/>
  <c r="A15" i="28"/>
  <c r="A14" i="28"/>
  <c r="A13" i="28"/>
  <c r="A12" i="28"/>
  <c r="A11" i="28"/>
  <c r="A9" i="28"/>
  <c r="A7" i="28"/>
  <c r="A6" i="28"/>
  <c r="A5" i="28"/>
  <c r="A441" i="28" l="1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M2" i="16" l="1"/>
  <c r="Q2" i="31"/>
  <c r="A23" i="36" l="1"/>
  <c r="E23" i="36" s="1"/>
  <c r="J23" i="36" s="1"/>
  <c r="A22" i="36"/>
  <c r="B22" i="36" s="1"/>
  <c r="L22" i="36" s="1"/>
  <c r="D21" i="36"/>
  <c r="M21" i="36" s="1"/>
  <c r="A21" i="36"/>
  <c r="E21" i="36" s="1"/>
  <c r="J21" i="36" s="1"/>
  <c r="A20" i="36"/>
  <c r="D20" i="36" s="1"/>
  <c r="M20" i="36" s="1"/>
  <c r="A19" i="36"/>
  <c r="E19" i="36" s="1"/>
  <c r="J19" i="36" s="1"/>
  <c r="A18" i="36"/>
  <c r="B18" i="36" s="1"/>
  <c r="L18" i="36" s="1"/>
  <c r="A17" i="36"/>
  <c r="C17" i="36" s="1"/>
  <c r="N17" i="36" s="1"/>
  <c r="A16" i="36"/>
  <c r="D16" i="36" s="1"/>
  <c r="M16" i="36" s="1"/>
  <c r="D15" i="36"/>
  <c r="M15" i="36" s="1"/>
  <c r="A15" i="36"/>
  <c r="E15" i="36" s="1"/>
  <c r="J15" i="36" s="1"/>
  <c r="A14" i="36"/>
  <c r="A13" i="36"/>
  <c r="K11" i="36"/>
  <c r="P2" i="36"/>
  <c r="C21" i="36" l="1"/>
  <c r="N21" i="36" s="1"/>
  <c r="D19" i="36"/>
  <c r="M19" i="36" s="1"/>
  <c r="D17" i="36"/>
  <c r="M17" i="36" s="1"/>
  <c r="C22" i="36"/>
  <c r="N22" i="36" s="1"/>
  <c r="B15" i="36"/>
  <c r="L15" i="36" s="1"/>
  <c r="B19" i="36"/>
  <c r="L19" i="36" s="1"/>
  <c r="C15" i="36"/>
  <c r="N15" i="36" s="1"/>
  <c r="C18" i="36"/>
  <c r="N18" i="36" s="1"/>
  <c r="B21" i="36"/>
  <c r="L21" i="36" s="1"/>
  <c r="B23" i="36"/>
  <c r="L23" i="36" s="1"/>
  <c r="D18" i="36"/>
  <c r="M18" i="36" s="1"/>
  <c r="C19" i="36"/>
  <c r="N19" i="36" s="1"/>
  <c r="B20" i="36"/>
  <c r="L20" i="36" s="1"/>
  <c r="D22" i="36"/>
  <c r="M22" i="36" s="1"/>
  <c r="C23" i="36"/>
  <c r="N23" i="36" s="1"/>
  <c r="E16" i="36"/>
  <c r="J16" i="36" s="1"/>
  <c r="E20" i="36"/>
  <c r="J20" i="36" s="1"/>
  <c r="B16" i="36"/>
  <c r="L16" i="36" s="1"/>
  <c r="E17" i="36"/>
  <c r="J17" i="36" s="1"/>
  <c r="C16" i="36"/>
  <c r="N16" i="36" s="1"/>
  <c r="B17" i="36"/>
  <c r="L17" i="36" s="1"/>
  <c r="E18" i="36"/>
  <c r="J18" i="36" s="1"/>
  <c r="C20" i="36"/>
  <c r="N20" i="36" s="1"/>
  <c r="E22" i="36"/>
  <c r="J22" i="36" s="1"/>
  <c r="D23" i="36"/>
  <c r="M23" i="36" s="1"/>
  <c r="AY11" i="17" l="1"/>
  <c r="AT11" i="17"/>
  <c r="AS11" i="17"/>
  <c r="AR11" i="17"/>
  <c r="AQ11" i="17"/>
  <c r="AY10" i="17"/>
  <c r="AT10" i="17"/>
  <c r="AS10" i="17"/>
  <c r="AR10" i="17"/>
  <c r="AQ10" i="17"/>
  <c r="AY9" i="17"/>
  <c r="AT9" i="17"/>
  <c r="AS9" i="17"/>
  <c r="AR9" i="17"/>
  <c r="AQ9" i="17"/>
  <c r="AY8" i="17"/>
  <c r="AT8" i="17"/>
  <c r="AS8" i="17"/>
  <c r="AR8" i="17"/>
  <c r="AQ8" i="17"/>
  <c r="AY7" i="17"/>
  <c r="AT7" i="17"/>
  <c r="AS7" i="17"/>
  <c r="AR7" i="17"/>
  <c r="AQ7" i="17"/>
  <c r="AY6" i="17"/>
  <c r="AT6" i="17"/>
  <c r="AS6" i="17"/>
  <c r="AR6" i="17"/>
  <c r="AQ6" i="17"/>
  <c r="AY5" i="17"/>
  <c r="AT5" i="17"/>
  <c r="AS5" i="17"/>
  <c r="AR5" i="17"/>
  <c r="AQ5" i="17"/>
  <c r="AY4" i="17"/>
  <c r="AT4" i="17"/>
  <c r="AS4" i="17"/>
  <c r="AR4" i="17"/>
  <c r="AQ4" i="17"/>
  <c r="AY3" i="17"/>
  <c r="AT3" i="17"/>
  <c r="AS3" i="17"/>
  <c r="AR3" i="17"/>
  <c r="AQ3" i="17"/>
  <c r="AY2" i="17" l="1"/>
  <c r="AT2" i="17"/>
  <c r="AS2" i="17"/>
  <c r="AR2" i="17"/>
  <c r="AQ2" i="17"/>
  <c r="AY11" i="20"/>
  <c r="AT11" i="20"/>
  <c r="AS11" i="20"/>
  <c r="AR11" i="20"/>
  <c r="AQ11" i="20"/>
  <c r="AP11" i="20"/>
  <c r="AO11" i="20"/>
  <c r="AN11" i="20"/>
  <c r="AY10" i="20"/>
  <c r="AT10" i="20"/>
  <c r="AS10" i="20"/>
  <c r="AR10" i="20"/>
  <c r="AQ10" i="20"/>
  <c r="AP10" i="20"/>
  <c r="AO10" i="20"/>
  <c r="AN10" i="20"/>
  <c r="AY9" i="20"/>
  <c r="AT9" i="20"/>
  <c r="AS9" i="20"/>
  <c r="AR9" i="20"/>
  <c r="AQ9" i="20"/>
  <c r="AP9" i="20"/>
  <c r="AO9" i="20"/>
  <c r="AN9" i="20"/>
  <c r="AY8" i="20"/>
  <c r="AT8" i="20"/>
  <c r="AS8" i="20"/>
  <c r="AR8" i="20"/>
  <c r="AQ8" i="20"/>
  <c r="AP8" i="20"/>
  <c r="AO8" i="20"/>
  <c r="AN8" i="20"/>
  <c r="AY7" i="20"/>
  <c r="AT7" i="20"/>
  <c r="AS7" i="20"/>
  <c r="AR7" i="20"/>
  <c r="AQ7" i="20"/>
  <c r="AP7" i="20"/>
  <c r="AO7" i="20"/>
  <c r="AN7" i="20"/>
  <c r="AY6" i="20"/>
  <c r="AT6" i="20"/>
  <c r="AS6" i="20"/>
  <c r="AR6" i="20"/>
  <c r="AQ6" i="20"/>
  <c r="AP6" i="20"/>
  <c r="AO6" i="20"/>
  <c r="AN6" i="20"/>
  <c r="AY5" i="20"/>
  <c r="AT5" i="20"/>
  <c r="AS5" i="20"/>
  <c r="AR5" i="20"/>
  <c r="AQ5" i="20"/>
  <c r="AP5" i="20"/>
  <c r="AO5" i="20"/>
  <c r="AN5" i="20"/>
  <c r="AY4" i="20"/>
  <c r="AT4" i="20"/>
  <c r="AS4" i="20"/>
  <c r="AR4" i="20"/>
  <c r="AQ4" i="20"/>
  <c r="AP4" i="20"/>
  <c r="AO4" i="20"/>
  <c r="AN4" i="20"/>
  <c r="AY3" i="20"/>
  <c r="AT3" i="20"/>
  <c r="AS3" i="20"/>
  <c r="AR3" i="20"/>
  <c r="AQ3" i="20"/>
  <c r="AP3" i="20"/>
  <c r="AO3" i="20"/>
  <c r="AN3" i="20"/>
  <c r="BC7" i="20" l="1"/>
  <c r="C7" i="20"/>
  <c r="BC11" i="20"/>
  <c r="C11" i="20"/>
  <c r="BC3" i="20"/>
  <c r="C3" i="20"/>
  <c r="AX4" i="20"/>
  <c r="C4" i="20"/>
  <c r="BC5" i="20"/>
  <c r="C5" i="20"/>
  <c r="AX6" i="20"/>
  <c r="C6" i="20"/>
  <c r="AX8" i="20"/>
  <c r="C8" i="20"/>
  <c r="BC9" i="20"/>
  <c r="C9" i="20"/>
  <c r="AX10" i="20"/>
  <c r="C10" i="20"/>
  <c r="A6" i="20"/>
  <c r="D3" i="20"/>
  <c r="L7" i="20"/>
  <c r="A7" i="20"/>
  <c r="H7" i="20"/>
  <c r="F7" i="20"/>
  <c r="J11" i="20"/>
  <c r="A11" i="20"/>
  <c r="D9" i="20"/>
  <c r="L9" i="20"/>
  <c r="D11" i="20"/>
  <c r="L11" i="20"/>
  <c r="A9" i="20"/>
  <c r="J9" i="20"/>
  <c r="L3" i="20"/>
  <c r="L5" i="20"/>
  <c r="D7" i="20"/>
  <c r="AL7" i="20"/>
  <c r="F9" i="20"/>
  <c r="F11" i="20"/>
  <c r="D5" i="20"/>
  <c r="H3" i="20"/>
  <c r="H5" i="20"/>
  <c r="A3" i="20"/>
  <c r="AL3" i="20"/>
  <c r="AL5" i="20"/>
  <c r="A8" i="20"/>
  <c r="H9" i="20"/>
  <c r="AL9" i="20"/>
  <c r="H11" i="20"/>
  <c r="AL11" i="20"/>
  <c r="J4" i="20"/>
  <c r="A10" i="20"/>
  <c r="F10" i="20"/>
  <c r="J10" i="20"/>
  <c r="E3" i="20"/>
  <c r="I3" i="20"/>
  <c r="AD3" i="20"/>
  <c r="AM3" i="20"/>
  <c r="AX3" i="20"/>
  <c r="G4" i="20"/>
  <c r="K4" i="20"/>
  <c r="AK4" i="20"/>
  <c r="AJ4" i="20" s="1"/>
  <c r="BC4" i="20"/>
  <c r="E5" i="20"/>
  <c r="I5" i="20"/>
  <c r="AD5" i="20"/>
  <c r="AM5" i="20"/>
  <c r="AX5" i="20"/>
  <c r="G6" i="20"/>
  <c r="K6" i="20"/>
  <c r="AK6" i="20"/>
  <c r="AJ6" i="20" s="1"/>
  <c r="BC6" i="20"/>
  <c r="E7" i="20"/>
  <c r="I7" i="20"/>
  <c r="AD7" i="20"/>
  <c r="AM7" i="20"/>
  <c r="AX7" i="20"/>
  <c r="G8" i="20"/>
  <c r="K8" i="20"/>
  <c r="AK8" i="20"/>
  <c r="AJ8" i="20" s="1"/>
  <c r="BC8" i="20"/>
  <c r="E9" i="20"/>
  <c r="I9" i="20"/>
  <c r="AD9" i="20"/>
  <c r="AM9" i="20"/>
  <c r="AX9" i="20"/>
  <c r="G10" i="20"/>
  <c r="K10" i="20"/>
  <c r="AK10" i="20"/>
  <c r="AJ10" i="20" s="1"/>
  <c r="BC10" i="20"/>
  <c r="E11" i="20"/>
  <c r="I11" i="20"/>
  <c r="AD11" i="20"/>
  <c r="AM11" i="20"/>
  <c r="AX11" i="20"/>
  <c r="A4" i="20"/>
  <c r="F4" i="20"/>
  <c r="F8" i="20"/>
  <c r="F3" i="20"/>
  <c r="J3" i="20"/>
  <c r="H4" i="20"/>
  <c r="H6" i="20"/>
  <c r="AL6" i="20"/>
  <c r="J7" i="20"/>
  <c r="D8" i="20"/>
  <c r="D10" i="20"/>
  <c r="H10" i="20"/>
  <c r="L10" i="20"/>
  <c r="AL10" i="20"/>
  <c r="F6" i="20"/>
  <c r="J6" i="20"/>
  <c r="J8" i="20"/>
  <c r="D4" i="20"/>
  <c r="L4" i="20"/>
  <c r="AL4" i="20"/>
  <c r="A5" i="20"/>
  <c r="F5" i="20"/>
  <c r="J5" i="20"/>
  <c r="D6" i="20"/>
  <c r="L6" i="20"/>
  <c r="H8" i="20"/>
  <c r="L8" i="20"/>
  <c r="AL8" i="20"/>
  <c r="G3" i="20"/>
  <c r="K3" i="20"/>
  <c r="AK3" i="20"/>
  <c r="AJ3" i="20" s="1"/>
  <c r="E4" i="20"/>
  <c r="I4" i="20"/>
  <c r="AD4" i="20"/>
  <c r="AM4" i="20"/>
  <c r="G5" i="20"/>
  <c r="K5" i="20"/>
  <c r="AK5" i="20"/>
  <c r="AJ5" i="20" s="1"/>
  <c r="E6" i="20"/>
  <c r="I6" i="20"/>
  <c r="AD6" i="20"/>
  <c r="AM6" i="20"/>
  <c r="G7" i="20"/>
  <c r="K7" i="20"/>
  <c r="AK7" i="20"/>
  <c r="AJ7" i="20" s="1"/>
  <c r="E8" i="20"/>
  <c r="I8" i="20"/>
  <c r="AD8" i="20"/>
  <c r="AM8" i="20"/>
  <c r="G9" i="20"/>
  <c r="K9" i="20"/>
  <c r="AK9" i="20"/>
  <c r="AJ9" i="20" s="1"/>
  <c r="E10" i="20"/>
  <c r="I10" i="20"/>
  <c r="AD10" i="20"/>
  <c r="AM10" i="20"/>
  <c r="G11" i="20"/>
  <c r="K11" i="20"/>
  <c r="AK11" i="20"/>
  <c r="AJ11" i="20" s="1"/>
  <c r="A13" i="31"/>
  <c r="A23" i="31"/>
  <c r="A22" i="31"/>
  <c r="A21" i="31"/>
  <c r="A20" i="31"/>
  <c r="A19" i="31"/>
  <c r="A18" i="31"/>
  <c r="A17" i="31"/>
  <c r="A16" i="31"/>
  <c r="A15" i="31"/>
  <c r="A14" i="31"/>
  <c r="M13" i="36" l="1"/>
  <c r="L13" i="36"/>
  <c r="C14" i="36"/>
  <c r="N14" i="36" s="1"/>
  <c r="B14" i="36"/>
  <c r="L14" i="36" s="1"/>
  <c r="D14" i="36"/>
  <c r="M14" i="36" s="1"/>
  <c r="N13" i="36"/>
  <c r="E14" i="36"/>
  <c r="J14" i="36" s="1"/>
  <c r="J13" i="36"/>
  <c r="J13" i="31"/>
  <c r="D18" i="31"/>
  <c r="M18" i="31" s="1"/>
  <c r="AP6" i="17" s="1"/>
  <c r="E18" i="31"/>
  <c r="J18" i="31" s="1"/>
  <c r="B18" i="31"/>
  <c r="L18" i="31" s="1"/>
  <c r="AN6" i="17" s="1"/>
  <c r="C18" i="31"/>
  <c r="N18" i="31" s="1"/>
  <c r="AO6" i="17" s="1"/>
  <c r="D22" i="31"/>
  <c r="M22" i="31" s="1"/>
  <c r="AP10" i="17" s="1"/>
  <c r="E22" i="31"/>
  <c r="J22" i="31" s="1"/>
  <c r="B22" i="31"/>
  <c r="L22" i="31" s="1"/>
  <c r="AN10" i="17" s="1"/>
  <c r="C22" i="31"/>
  <c r="N22" i="31" s="1"/>
  <c r="AO10" i="17" s="1"/>
  <c r="E19" i="31"/>
  <c r="J19" i="31" s="1"/>
  <c r="D19" i="31"/>
  <c r="M19" i="31" s="1"/>
  <c r="AP7" i="17" s="1"/>
  <c r="B19" i="31"/>
  <c r="L19" i="31" s="1"/>
  <c r="AN7" i="17" s="1"/>
  <c r="C19" i="31"/>
  <c r="N19" i="31" s="1"/>
  <c r="AO7" i="17" s="1"/>
  <c r="D23" i="31"/>
  <c r="M23" i="31" s="1"/>
  <c r="AP11" i="17" s="1"/>
  <c r="E23" i="31"/>
  <c r="J23" i="31" s="1"/>
  <c r="B23" i="31"/>
  <c r="L23" i="31" s="1"/>
  <c r="AN11" i="17" s="1"/>
  <c r="C23" i="31"/>
  <c r="N23" i="31" s="1"/>
  <c r="AO11" i="17" s="1"/>
  <c r="D20" i="31"/>
  <c r="M20" i="31" s="1"/>
  <c r="AP8" i="17" s="1"/>
  <c r="E20" i="31"/>
  <c r="J20" i="31" s="1"/>
  <c r="B20" i="31"/>
  <c r="L20" i="31" s="1"/>
  <c r="AN8" i="17" s="1"/>
  <c r="C20" i="31"/>
  <c r="N20" i="31" s="1"/>
  <c r="AO8" i="17" s="1"/>
  <c r="E17" i="31"/>
  <c r="J17" i="31" s="1"/>
  <c r="D17" i="31"/>
  <c r="M17" i="31" s="1"/>
  <c r="AP5" i="17" s="1"/>
  <c r="E21" i="31"/>
  <c r="J21" i="31" s="1"/>
  <c r="D21" i="31"/>
  <c r="M21" i="31" s="1"/>
  <c r="AP9" i="17" s="1"/>
  <c r="B21" i="31"/>
  <c r="L21" i="31" s="1"/>
  <c r="AN9" i="17" s="1"/>
  <c r="C21" i="31"/>
  <c r="N21" i="31" s="1"/>
  <c r="AO9" i="17" s="1"/>
  <c r="D16" i="31"/>
  <c r="M16" i="31" s="1"/>
  <c r="E16" i="31"/>
  <c r="J16" i="31" s="1"/>
  <c r="E15" i="31"/>
  <c r="J15" i="31" s="1"/>
  <c r="D15" i="31"/>
  <c r="M15" i="31" s="1"/>
  <c r="E14" i="31"/>
  <c r="J14" i="31" s="1"/>
  <c r="D14" i="31"/>
  <c r="M14" i="31" s="1"/>
  <c r="B15" i="31"/>
  <c r="C15" i="31"/>
  <c r="C14" i="31"/>
  <c r="B14" i="31"/>
  <c r="B17" i="31"/>
  <c r="C17" i="31"/>
  <c r="C16" i="31"/>
  <c r="N16" i="31" s="1"/>
  <c r="B16" i="31"/>
  <c r="N13" i="31"/>
  <c r="L13" i="31"/>
  <c r="M13" i="31"/>
  <c r="I8" i="17" l="1"/>
  <c r="A8" i="17"/>
  <c r="G8" i="17"/>
  <c r="AX8" i="17"/>
  <c r="AM8" i="17"/>
  <c r="AL8" i="17"/>
  <c r="AK8" i="17"/>
  <c r="AJ8" i="17" s="1"/>
  <c r="L8" i="17"/>
  <c r="H8" i="17"/>
  <c r="J8" i="17"/>
  <c r="BC8" i="17"/>
  <c r="F8" i="17"/>
  <c r="E8" i="17"/>
  <c r="C8" i="17"/>
  <c r="D8" i="17"/>
  <c r="AD8" i="17"/>
  <c r="K8" i="17"/>
  <c r="AL11" i="17"/>
  <c r="AD11" i="17"/>
  <c r="G11" i="17"/>
  <c r="C11" i="17"/>
  <c r="F11" i="17"/>
  <c r="BC11" i="17"/>
  <c r="J11" i="17"/>
  <c r="I11" i="17"/>
  <c r="L11" i="17"/>
  <c r="AM11" i="17"/>
  <c r="E11" i="17"/>
  <c r="D11" i="17"/>
  <c r="AK11" i="17"/>
  <c r="AJ11" i="17" s="1"/>
  <c r="A11" i="17"/>
  <c r="H11" i="17"/>
  <c r="K11" i="17"/>
  <c r="AX11" i="17"/>
  <c r="J7" i="17"/>
  <c r="E7" i="17"/>
  <c r="K7" i="17"/>
  <c r="AM7" i="17"/>
  <c r="BC7" i="17"/>
  <c r="F7" i="17"/>
  <c r="AX7" i="17"/>
  <c r="C7" i="17"/>
  <c r="D7" i="17"/>
  <c r="A7" i="17"/>
  <c r="G7" i="17"/>
  <c r="AL7" i="17"/>
  <c r="AD7" i="17"/>
  <c r="L7" i="17"/>
  <c r="AK7" i="17"/>
  <c r="AJ7" i="17" s="1"/>
  <c r="I7" i="17"/>
  <c r="H7" i="17"/>
  <c r="AL10" i="17"/>
  <c r="BC10" i="17"/>
  <c r="AM10" i="17"/>
  <c r="G10" i="17"/>
  <c r="F10" i="17"/>
  <c r="C10" i="17"/>
  <c r="J10" i="17"/>
  <c r="AD10" i="17"/>
  <c r="K10" i="17"/>
  <c r="L10" i="17"/>
  <c r="E10" i="17"/>
  <c r="I10" i="17"/>
  <c r="A10" i="17"/>
  <c r="H10" i="17"/>
  <c r="AX10" i="17"/>
  <c r="AK10" i="17"/>
  <c r="AJ10" i="17" s="1"/>
  <c r="D10" i="17"/>
  <c r="I6" i="17"/>
  <c r="A6" i="17"/>
  <c r="AK6" i="17"/>
  <c r="AJ6" i="17" s="1"/>
  <c r="AX6" i="17"/>
  <c r="K6" i="17"/>
  <c r="AL6" i="17"/>
  <c r="AD6" i="17"/>
  <c r="L6" i="17"/>
  <c r="H6" i="17"/>
  <c r="J6" i="17"/>
  <c r="G6" i="17"/>
  <c r="BC6" i="17"/>
  <c r="F6" i="17"/>
  <c r="AM6" i="17"/>
  <c r="C6" i="17"/>
  <c r="D6" i="17"/>
  <c r="E6" i="17"/>
  <c r="F9" i="17"/>
  <c r="E9" i="17"/>
  <c r="K9" i="17"/>
  <c r="AM9" i="17"/>
  <c r="G9" i="17"/>
  <c r="I9" i="17"/>
  <c r="A9" i="17"/>
  <c r="H9" i="17"/>
  <c r="C9" i="17"/>
  <c r="D9" i="17"/>
  <c r="AL9" i="17"/>
  <c r="J9" i="17"/>
  <c r="AD9" i="17"/>
  <c r="L9" i="17"/>
  <c r="AX9" i="17"/>
  <c r="BC9" i="17"/>
  <c r="AK9" i="17"/>
  <c r="AJ9" i="17" s="1"/>
  <c r="AO4" i="17"/>
  <c r="AP4" i="17"/>
  <c r="AP3" i="17"/>
  <c r="L17" i="31"/>
  <c r="AN5" i="17" s="1"/>
  <c r="N17" i="31"/>
  <c r="AO5" i="17" s="1"/>
  <c r="L16" i="31"/>
  <c r="L14" i="31"/>
  <c r="AN2" i="17" s="1"/>
  <c r="N14" i="31"/>
  <c r="AO2" i="17" s="1"/>
  <c r="L15" i="31"/>
  <c r="N15" i="31"/>
  <c r="AP2" i="17"/>
  <c r="J5" i="17" l="1"/>
  <c r="E5" i="17"/>
  <c r="D5" i="17"/>
  <c r="AM5" i="17"/>
  <c r="BC5" i="17"/>
  <c r="F5" i="17"/>
  <c r="AX5" i="17"/>
  <c r="K5" i="17"/>
  <c r="AK5" i="17"/>
  <c r="AJ5" i="17" s="1"/>
  <c r="I5" i="17"/>
  <c r="A5" i="17"/>
  <c r="G5" i="17"/>
  <c r="AL5" i="17"/>
  <c r="AD5" i="17"/>
  <c r="L5" i="17"/>
  <c r="H5" i="17"/>
  <c r="C5" i="17"/>
  <c r="BC2" i="17"/>
  <c r="H2" i="17"/>
  <c r="AL2" i="17"/>
  <c r="I2" i="17"/>
  <c r="E2" i="17"/>
  <c r="AK2" i="17"/>
  <c r="AJ2" i="17" s="1"/>
  <c r="L2" i="17"/>
  <c r="D2" i="17"/>
  <c r="AM2" i="17"/>
  <c r="C2" i="17"/>
  <c r="J2" i="17"/>
  <c r="A2" i="17"/>
  <c r="AX2" i="17"/>
  <c r="G2" i="17"/>
  <c r="F2" i="17"/>
  <c r="K2" i="17"/>
  <c r="AD2" i="17"/>
  <c r="AN4" i="17"/>
  <c r="AN3" i="17"/>
  <c r="AO3" i="17"/>
  <c r="AY2" i="20"/>
  <c r="AT2" i="20"/>
  <c r="AS2" i="20"/>
  <c r="AR2" i="20"/>
  <c r="AQ2" i="20"/>
  <c r="AP2" i="20"/>
  <c r="AO2" i="20"/>
  <c r="AN2" i="20"/>
  <c r="C2" i="20" s="1"/>
  <c r="AD2" i="20" l="1"/>
  <c r="AM3" i="17"/>
  <c r="L3" i="17"/>
  <c r="H3" i="17"/>
  <c r="D3" i="17"/>
  <c r="BC3" i="17"/>
  <c r="J3" i="17"/>
  <c r="A3" i="17"/>
  <c r="AL3" i="17"/>
  <c r="K3" i="17"/>
  <c r="G3" i="17"/>
  <c r="C3" i="17"/>
  <c r="AK3" i="17"/>
  <c r="AJ3" i="17" s="1"/>
  <c r="F3" i="17"/>
  <c r="AX3" i="17"/>
  <c r="AD3" i="17"/>
  <c r="I3" i="17"/>
  <c r="E3" i="17"/>
  <c r="AL4" i="17"/>
  <c r="K4" i="17"/>
  <c r="G4" i="17"/>
  <c r="C4" i="17"/>
  <c r="AK4" i="17"/>
  <c r="AJ4" i="17" s="1"/>
  <c r="AX4" i="17"/>
  <c r="I4" i="17"/>
  <c r="BC4" i="17"/>
  <c r="J4" i="17"/>
  <c r="F4" i="17"/>
  <c r="A4" i="17"/>
  <c r="AD4" i="17"/>
  <c r="E4" i="17"/>
  <c r="AM4" i="17"/>
  <c r="L4" i="17"/>
  <c r="H4" i="17"/>
  <c r="D4" i="17"/>
  <c r="AM2" i="20"/>
  <c r="A2" i="20"/>
  <c r="I2" i="20"/>
  <c r="BC2" i="20"/>
  <c r="J2" i="20"/>
  <c r="E2" i="20"/>
  <c r="F2" i="20"/>
  <c r="AK2" i="20"/>
  <c r="AJ2" i="20" s="1"/>
  <c r="AX2" i="20"/>
  <c r="G2" i="20"/>
  <c r="K2" i="20"/>
  <c r="AL2" i="20"/>
  <c r="D2" i="20"/>
  <c r="H2" i="20"/>
  <c r="L2" i="20"/>
</calcChain>
</file>

<file path=xl/comments1.xml><?xml version="1.0" encoding="utf-8"?>
<comments xmlns="http://schemas.openxmlformats.org/spreadsheetml/2006/main">
  <authors>
    <author>田村　佳子</author>
    <author>Windows ユーザー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10:一般
20:ガイド
30:直ＭＳ-web
31:直ＭＳ-メール
40:通常個別パンフ
41:FAX個別パンフ
42:web添付個別パンフ
43:冊子個別パンフ
44:他・紙媒体
50:ＡＤ経由
60:特別処理企業
90:学内受講
99:その他</t>
        </r>
      </text>
    </comment>
    <comment ref="BG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0.一般
3.覚書
4.特別</t>
        </r>
      </text>
    </comment>
  </commentList>
</comments>
</file>

<file path=xl/comments2.xml><?xml version="1.0" encoding="utf-8"?>
<comments xmlns="http://schemas.openxmlformats.org/spreadsheetml/2006/main">
  <authors>
    <author>田村　佳子</author>
    <author>Windows ユーザー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10:一般
20:ガイド
30:直ＭＳ-web
31:直ＭＳ-メール
40:通常個別パンフ
41:FAX個別パンフ
42:web添付個別パンフ
43:冊子個別パンフ
44:他・紙媒体
50:ＡＤ経由
60:特別処理企業
90:学内受講
99:その他</t>
        </r>
      </text>
    </comment>
    <comment ref="BG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0.一般
3.覚書
4.特別</t>
        </r>
      </text>
    </comment>
  </commentList>
</comments>
</file>

<file path=xl/sharedStrings.xml><?xml version="1.0" encoding="utf-8"?>
<sst xmlns="http://schemas.openxmlformats.org/spreadsheetml/2006/main" count="2802" uniqueCount="1071">
  <si>
    <t>〒</t>
  </si>
  <si>
    <t>[開催地]</t>
  </si>
  <si>
    <t>日程</t>
  </si>
  <si>
    <t>年齢</t>
  </si>
  <si>
    <t>様</t>
    <rPh sb="0" eb="1">
      <t>サマ</t>
    </rPh>
    <phoneticPr fontId="27"/>
  </si>
  <si>
    <t>(3)</t>
    <phoneticPr fontId="27"/>
  </si>
  <si>
    <t>(4)</t>
    <phoneticPr fontId="27"/>
  </si>
  <si>
    <t>(5)</t>
    <phoneticPr fontId="27"/>
  </si>
  <si>
    <t>(6)</t>
    <phoneticPr fontId="27"/>
  </si>
  <si>
    <t>(7)</t>
    <phoneticPr fontId="27"/>
  </si>
  <si>
    <t>(9)</t>
    <phoneticPr fontId="27"/>
  </si>
  <si>
    <t>業種</t>
    <rPh sb="0" eb="2">
      <t>ギョウシュ</t>
    </rPh>
    <phoneticPr fontId="27"/>
  </si>
  <si>
    <t>従業員数</t>
    <rPh sb="0" eb="3">
      <t>ジュウギョウイン</t>
    </rPh>
    <rPh sb="3" eb="4">
      <t>スウ</t>
    </rPh>
    <phoneticPr fontId="27"/>
  </si>
  <si>
    <t>氏名</t>
    <rPh sb="0" eb="2">
      <t>シメイ</t>
    </rPh>
    <phoneticPr fontId="27"/>
  </si>
  <si>
    <t>（フリガナ）</t>
    <phoneticPr fontId="27"/>
  </si>
  <si>
    <t>所在地</t>
    <phoneticPr fontId="27"/>
  </si>
  <si>
    <t>ご参加者　所属</t>
    <phoneticPr fontId="27"/>
  </si>
  <si>
    <t>(2)</t>
    <phoneticPr fontId="27"/>
  </si>
  <si>
    <t>性別</t>
    <rPh sb="0" eb="2">
      <t>セイベツ</t>
    </rPh>
    <phoneticPr fontId="27"/>
  </si>
  <si>
    <t>所属・役職</t>
    <rPh sb="0" eb="2">
      <t>ショゾク</t>
    </rPh>
    <rPh sb="3" eb="5">
      <t>ヤクショク</t>
    </rPh>
    <phoneticPr fontId="27"/>
  </si>
  <si>
    <t>企業･団体名</t>
    <rPh sb="0" eb="2">
      <t>キギョウ</t>
    </rPh>
    <rPh sb="3" eb="5">
      <t>ダンタイ</t>
    </rPh>
    <rPh sb="5" eb="6">
      <t>メイ</t>
    </rPh>
    <phoneticPr fontId="27"/>
  </si>
  <si>
    <t>(8)</t>
    <phoneticPr fontId="27"/>
  </si>
  <si>
    <t>(10)</t>
    <phoneticPr fontId="27"/>
  </si>
  <si>
    <t>結合</t>
    <rPh sb="0" eb="2">
      <t>ケツゴウ</t>
    </rPh>
    <phoneticPr fontId="27"/>
  </si>
  <si>
    <t>TEL</t>
    <phoneticPr fontId="27"/>
  </si>
  <si>
    <t>FAX</t>
    <phoneticPr fontId="27"/>
  </si>
  <si>
    <t>［講座コード］</t>
    <phoneticPr fontId="27"/>
  </si>
  <si>
    <t xml:space="preserve">E-mail </t>
    <phoneticPr fontId="27"/>
  </si>
  <si>
    <t>お申込日：</t>
    <rPh sb="1" eb="3">
      <t>モウシコミ</t>
    </rPh>
    <rPh sb="3" eb="4">
      <t>ビ</t>
    </rPh>
    <phoneticPr fontId="27"/>
  </si>
  <si>
    <t>一括申込制度</t>
    <rPh sb="0" eb="2">
      <t>イッカツ</t>
    </rPh>
    <rPh sb="2" eb="4">
      <t>モウシコミ</t>
    </rPh>
    <rPh sb="4" eb="6">
      <t>セイド</t>
    </rPh>
    <phoneticPr fontId="27"/>
  </si>
  <si>
    <t>リストから
選択↓</t>
    <rPh sb="6" eb="8">
      <t>センタク</t>
    </rPh>
    <phoneticPr fontId="27"/>
  </si>
  <si>
    <t>ID</t>
  </si>
  <si>
    <t>申込ルート</t>
    <rPh sb="0" eb="2">
      <t>モウシコミ</t>
    </rPh>
    <phoneticPr fontId="11"/>
  </si>
  <si>
    <t>法人名</t>
  </si>
  <si>
    <t>*法人名カナ</t>
    <phoneticPr fontId="27"/>
  </si>
  <si>
    <t>*業種</t>
    <phoneticPr fontId="27"/>
  </si>
  <si>
    <t>*従業員数</t>
    <phoneticPr fontId="27"/>
  </si>
  <si>
    <t>所属・役職</t>
    <rPh sb="3" eb="5">
      <t>ヤクショク</t>
    </rPh>
    <phoneticPr fontId="11"/>
  </si>
  <si>
    <t>申込責任者氏名</t>
    <rPh sb="0" eb="2">
      <t>モウシコミ</t>
    </rPh>
    <rPh sb="2" eb="5">
      <t>セキニンシャ</t>
    </rPh>
    <phoneticPr fontId="11"/>
  </si>
  <si>
    <t>申込責任者氏名カナ</t>
    <rPh sb="0" eb="2">
      <t>モウシコミ</t>
    </rPh>
    <rPh sb="2" eb="5">
      <t>セキニンシャ</t>
    </rPh>
    <phoneticPr fontId="11"/>
  </si>
  <si>
    <t>E-Mail</t>
  </si>
  <si>
    <t>TEL</t>
  </si>
  <si>
    <t>FAX</t>
  </si>
  <si>
    <t>*所在地（送付先住所）〒</t>
    <phoneticPr fontId="27"/>
  </si>
  <si>
    <t>*所在地（送付先住所）都道府県</t>
    <rPh sb="11" eb="15">
      <t>トドウフケン</t>
    </rPh>
    <phoneticPr fontId="11"/>
  </si>
  <si>
    <t>*所在地（送付先住所）住所１</t>
    <rPh sb="11" eb="13">
      <t>ジュウショ</t>
    </rPh>
    <phoneticPr fontId="11"/>
  </si>
  <si>
    <t>*所在地（送付先住所）住所２</t>
    <rPh sb="11" eb="13">
      <t>ジュウショ</t>
    </rPh>
    <phoneticPr fontId="11"/>
  </si>
  <si>
    <t>*所在地（送付先住所）住所３</t>
    <rPh sb="11" eb="13">
      <t>ジュウショ</t>
    </rPh>
    <phoneticPr fontId="11"/>
  </si>
  <si>
    <t>（参加票送付先用）企業名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キギョウ</t>
    </rPh>
    <rPh sb="11" eb="12">
      <t>メイ</t>
    </rPh>
    <phoneticPr fontId="11"/>
  </si>
  <si>
    <t>（参加票送付先用）事業所名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2">
      <t>ジギョウショ</t>
    </rPh>
    <rPh sb="12" eb="13">
      <t>メイ</t>
    </rPh>
    <phoneticPr fontId="11"/>
  </si>
  <si>
    <t>（参加票送付先用）所属・役職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ショゾク</t>
    </rPh>
    <rPh sb="12" eb="14">
      <t>ヤクショク</t>
    </rPh>
    <phoneticPr fontId="11"/>
  </si>
  <si>
    <t>（参加票送付先用）申込責任者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モウシコミ</t>
    </rPh>
    <rPh sb="11" eb="14">
      <t>セキニンシャ</t>
    </rPh>
    <phoneticPr fontId="11"/>
  </si>
  <si>
    <t>（参加票送付先用）〒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phoneticPr fontId="11"/>
  </si>
  <si>
    <t>（参加票送付先用）都道府県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3">
      <t>トドウフケン</t>
    </rPh>
    <phoneticPr fontId="11"/>
  </si>
  <si>
    <t>（参加票送付先用）住所１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11"/>
  </si>
  <si>
    <t>（参加票送付先用）住所２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11"/>
  </si>
  <si>
    <t>（参加票送付先用）住所３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11"/>
  </si>
  <si>
    <t>（参加票送付先用）電話番号</t>
  </si>
  <si>
    <t>*請求書の形態</t>
    <phoneticPr fontId="27"/>
  </si>
  <si>
    <t>*申込区分</t>
    <phoneticPr fontId="27"/>
  </si>
  <si>
    <t>通信欄</t>
  </si>
  <si>
    <t>受講証明書発行希望</t>
    <rPh sb="0" eb="2">
      <t>ジュコウ</t>
    </rPh>
    <rPh sb="2" eb="4">
      <t>ショウメイ</t>
    </rPh>
    <rPh sb="4" eb="5">
      <t>ショ</t>
    </rPh>
    <rPh sb="5" eb="7">
      <t>ハッコウ</t>
    </rPh>
    <rPh sb="7" eb="9">
      <t>キボウ</t>
    </rPh>
    <phoneticPr fontId="11"/>
  </si>
  <si>
    <t>領収証発行希望</t>
    <rPh sb="0" eb="3">
      <t>リョウシュウショウ</t>
    </rPh>
    <rPh sb="3" eb="5">
      <t>ハッコウ</t>
    </rPh>
    <rPh sb="5" eb="7">
      <t>キボウ</t>
    </rPh>
    <phoneticPr fontId="11"/>
  </si>
  <si>
    <t>開催部課コード</t>
    <rPh sb="0" eb="2">
      <t>カイサイ</t>
    </rPh>
    <rPh sb="2" eb="4">
      <t>ブカ</t>
    </rPh>
    <phoneticPr fontId="11"/>
  </si>
  <si>
    <t>講座コード</t>
    <rPh sb="0" eb="2">
      <t>コウザ</t>
    </rPh>
    <phoneticPr fontId="11"/>
  </si>
  <si>
    <t>開催回</t>
    <rPh sb="0" eb="2">
      <t>カイサイ</t>
    </rPh>
    <rPh sb="2" eb="3">
      <t>カイ</t>
    </rPh>
    <phoneticPr fontId="11"/>
  </si>
  <si>
    <t>開催回枝番</t>
    <rPh sb="0" eb="2">
      <t>カイサイ</t>
    </rPh>
    <rPh sb="2" eb="3">
      <t>カイ</t>
    </rPh>
    <rPh sb="3" eb="4">
      <t>エダ</t>
    </rPh>
    <rPh sb="4" eb="5">
      <t>バン</t>
    </rPh>
    <phoneticPr fontId="11"/>
  </si>
  <si>
    <t>*コース名</t>
    <phoneticPr fontId="27"/>
  </si>
  <si>
    <t>*日程</t>
    <phoneticPr fontId="27"/>
  </si>
  <si>
    <t>*開催場所</t>
    <phoneticPr fontId="27"/>
  </si>
  <si>
    <t>所属企業名</t>
    <rPh sb="2" eb="4">
      <t>キギョウ</t>
    </rPh>
    <rPh sb="4" eb="5">
      <t>メイ</t>
    </rPh>
    <phoneticPr fontId="11"/>
  </si>
  <si>
    <t>所属</t>
  </si>
  <si>
    <t>参加者氏名</t>
    <rPh sb="0" eb="3">
      <t>サンカシャ</t>
    </rPh>
    <phoneticPr fontId="11"/>
  </si>
  <si>
    <t>参加者氏名カナ</t>
    <rPh sb="0" eb="3">
      <t>サンカシャ</t>
    </rPh>
    <phoneticPr fontId="11"/>
  </si>
  <si>
    <t>性別</t>
  </si>
  <si>
    <t>参加票発行指定日</t>
    <rPh sb="0" eb="2">
      <t>サンカ</t>
    </rPh>
    <rPh sb="2" eb="3">
      <t>ヒョウ</t>
    </rPh>
    <rPh sb="3" eb="5">
      <t>ハッコウ</t>
    </rPh>
    <rPh sb="5" eb="8">
      <t>シテイビ</t>
    </rPh>
    <phoneticPr fontId="11"/>
  </si>
  <si>
    <t>請求書発行指定日</t>
    <rPh sb="0" eb="3">
      <t>セイキュウショ</t>
    </rPh>
    <rPh sb="3" eb="5">
      <t>ハッコウ</t>
    </rPh>
    <rPh sb="5" eb="8">
      <t>シテイビ</t>
    </rPh>
    <phoneticPr fontId="11"/>
  </si>
  <si>
    <t>参加者メモ</t>
    <rPh sb="0" eb="3">
      <t>サンカシャ</t>
    </rPh>
    <phoneticPr fontId="11"/>
  </si>
  <si>
    <t>申込日時</t>
    <rPh sb="3" eb="4">
      <t>ジ</t>
    </rPh>
    <phoneticPr fontId="11"/>
  </si>
  <si>
    <t>東京</t>
  </si>
  <si>
    <t>セミナー名</t>
  </si>
  <si>
    <t>開始日</t>
    <rPh sb="0" eb="3">
      <t>カイシビ</t>
    </rPh>
    <phoneticPr fontId="27"/>
  </si>
  <si>
    <t>開催一覧から
ガイド№を入力↓</t>
    <rPh sb="0" eb="2">
      <t>カイサイ</t>
    </rPh>
    <rPh sb="2" eb="4">
      <t>イチラン</t>
    </rPh>
    <rPh sb="12" eb="14">
      <t>ニュウリョク</t>
    </rPh>
    <phoneticPr fontId="27"/>
  </si>
  <si>
    <t>mmddを4桁
文字列で
入力
（ex.0704）↓</t>
    <rPh sb="6" eb="7">
      <t>ケタ</t>
    </rPh>
    <rPh sb="8" eb="11">
      <t>モジレツ</t>
    </rPh>
    <rPh sb="13" eb="15">
      <t>ニュウリョク</t>
    </rPh>
    <phoneticPr fontId="27"/>
  </si>
  <si>
    <t>ｶﾞｲﾄﾞ№</t>
    <phoneticPr fontId="27"/>
  </si>
  <si>
    <t>エリア</t>
    <phoneticPr fontId="27"/>
  </si>
  <si>
    <t>seminar@hj.sanno.ac.jp</t>
    <phoneticPr fontId="27"/>
  </si>
  <si>
    <t>通信欄</t>
    <rPh sb="0" eb="3">
      <t>ツウシンラン</t>
    </rPh>
    <phoneticPr fontId="27"/>
  </si>
  <si>
    <t>(1)</t>
    <phoneticPr fontId="27"/>
  </si>
  <si>
    <t>(フリガナ）</t>
    <phoneticPr fontId="27"/>
  </si>
  <si>
    <t>フリガナ</t>
    <phoneticPr fontId="27"/>
  </si>
  <si>
    <t>業種</t>
    <rPh sb="0" eb="2">
      <t>ギョウシュ</t>
    </rPh>
    <phoneticPr fontId="27"/>
  </si>
  <si>
    <t>ご参加者氏名</t>
    <phoneticPr fontId="27"/>
  </si>
  <si>
    <t>例</t>
    <rPh sb="0" eb="1">
      <t>レイ</t>
    </rPh>
    <phoneticPr fontId="27"/>
  </si>
  <si>
    <t>男</t>
    <rPh sb="0" eb="1">
      <t>オトコ</t>
    </rPh>
    <phoneticPr fontId="27"/>
  </si>
  <si>
    <t>教育・研究</t>
    <rPh sb="0" eb="2">
      <t>キョウイク</t>
    </rPh>
    <rPh sb="3" eb="5">
      <t>ケンキュウ</t>
    </rPh>
    <phoneticPr fontId="27"/>
  </si>
  <si>
    <t>株式会社　産能マネジメント</t>
    <rPh sb="0" eb="4">
      <t>カブシキガイシャ</t>
    </rPh>
    <rPh sb="5" eb="7">
      <t>サンノウ</t>
    </rPh>
    <phoneticPr fontId="27"/>
  </si>
  <si>
    <t>営業部</t>
    <rPh sb="0" eb="2">
      <t>エイギョウ</t>
    </rPh>
    <rPh sb="2" eb="3">
      <t>ブ</t>
    </rPh>
    <phoneticPr fontId="27"/>
  </si>
  <si>
    <t>男</t>
  </si>
  <si>
    <t>人事部</t>
    <rPh sb="0" eb="2">
      <t>ジンジ</t>
    </rPh>
    <rPh sb="2" eb="3">
      <t>ブ</t>
    </rPh>
    <phoneticPr fontId="27"/>
  </si>
  <si>
    <t>結合key</t>
    <rPh sb="0" eb="2">
      <t>ケツゴウ</t>
    </rPh>
    <phoneticPr fontId="34"/>
  </si>
  <si>
    <t>講座コード</t>
    <phoneticPr fontId="34"/>
  </si>
  <si>
    <t>開催地</t>
    <rPh sb="0" eb="3">
      <t>カイサイチ</t>
    </rPh>
    <phoneticPr fontId="27"/>
  </si>
  <si>
    <r>
      <t>産能</t>
    </r>
    <r>
      <rPr>
        <sz val="11"/>
        <color rgb="FFFF0000"/>
        <rFont val="Meiryo UI"/>
        <family val="3"/>
        <charset val="128"/>
      </rPr>
      <t>■</t>
    </r>
    <r>
      <rPr>
        <sz val="11"/>
        <color theme="0" tint="-0.499984740745262"/>
        <rFont val="Meiryo UI"/>
        <family val="3"/>
        <charset val="128"/>
      </rPr>
      <t>太郎</t>
    </r>
    <rPh sb="0" eb="2">
      <t>サンノウ</t>
    </rPh>
    <rPh sb="3" eb="5">
      <t>タロウ</t>
    </rPh>
    <phoneticPr fontId="27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</si>
  <si>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color theme="0" tint="-0.499984740745262"/>
        <rFont val="Meiryo UI"/>
        <family val="3"/>
        <charset val="128"/>
      </rPr>
      <t>タロウ</t>
    </r>
    <phoneticPr fontId="27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</si>
  <si>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color theme="0" tint="-0.499984740745262"/>
        <rFont val="Meiryo UI"/>
        <family val="3"/>
        <charset val="128"/>
      </rPr>
      <t>タロウ</t>
    </r>
    <phoneticPr fontId="27"/>
  </si>
  <si>
    <t>橙色のセルに該当情報を入力↓水色のセルにセミナー情報が表示されます</t>
    <rPh sb="0" eb="2">
      <t>ダイダイイロ</t>
    </rPh>
    <rPh sb="6" eb="8">
      <t>ガイトウ</t>
    </rPh>
    <rPh sb="8" eb="10">
      <t>ジョウホウ</t>
    </rPh>
    <rPh sb="11" eb="13">
      <t>ニュウリョク</t>
    </rPh>
    <rPh sb="14" eb="16">
      <t>ミズイロ</t>
    </rPh>
    <rPh sb="24" eb="26">
      <t>ジョウホウ</t>
    </rPh>
    <rPh sb="27" eb="29">
      <t>ヒョウジ</t>
    </rPh>
    <phoneticPr fontId="27"/>
  </si>
  <si>
    <t>名称</t>
    <rPh sb="0" eb="2">
      <t>メイショウ</t>
    </rPh>
    <phoneticPr fontId="27"/>
  </si>
  <si>
    <t>日程</t>
    <rPh sb="0" eb="2">
      <t>ニッテイ</t>
    </rPh>
    <phoneticPr fontId="27"/>
  </si>
  <si>
    <t>コード</t>
    <phoneticPr fontId="27"/>
  </si>
  <si>
    <t>申込受付完了後</t>
    <rPh sb="0" eb="2">
      <t>モウシコ</t>
    </rPh>
    <rPh sb="2" eb="4">
      <t>ウケツケ</t>
    </rPh>
    <rPh sb="4" eb="6">
      <t>カンリョウ</t>
    </rPh>
    <rPh sb="6" eb="7">
      <t>ゴ</t>
    </rPh>
    <phoneticPr fontId="27"/>
  </si>
  <si>
    <t>◆請求書発行指定</t>
    <rPh sb="1" eb="4">
      <t>セイキュウショ</t>
    </rPh>
    <rPh sb="4" eb="6">
      <t>ハッコウ</t>
    </rPh>
    <rPh sb="6" eb="8">
      <t>シテイ</t>
    </rPh>
    <phoneticPr fontId="27"/>
  </si>
  <si>
    <t>開催10日前まで</t>
    <rPh sb="0" eb="2">
      <t>カイサイ</t>
    </rPh>
    <rPh sb="4" eb="5">
      <t>ヒ</t>
    </rPh>
    <rPh sb="5" eb="6">
      <t>マエ</t>
    </rPh>
    <phoneticPr fontId="27"/>
  </si>
  <si>
    <t>◆お振込み予定日</t>
    <rPh sb="2" eb="4">
      <t>フリコ</t>
    </rPh>
    <rPh sb="5" eb="8">
      <t>ヨテイビ</t>
    </rPh>
    <phoneticPr fontId="27"/>
  </si>
  <si>
    <t>申込責任者（ご請求書送付先）</t>
    <rPh sb="0" eb="2">
      <t>モウシコミ</t>
    </rPh>
    <rPh sb="2" eb="5">
      <t>セキニンシャ</t>
    </rPh>
    <rPh sb="7" eb="10">
      <t>セイキュウショ</t>
    </rPh>
    <rPh sb="10" eb="13">
      <t>ソウフサキ</t>
    </rPh>
    <phoneticPr fontId="27"/>
  </si>
  <si>
    <t>0120-113644</t>
    <phoneticPr fontId="27"/>
  </si>
  <si>
    <t>セミナー名</t>
    <rPh sb="4" eb="5">
      <t>メイ</t>
    </rPh>
    <phoneticPr fontId="27"/>
  </si>
  <si>
    <t>業種</t>
    <rPh sb="0" eb="2">
      <t>ギョウシュ</t>
    </rPh>
    <phoneticPr fontId="27"/>
  </si>
  <si>
    <t>●開催月第一営業日</t>
    <rPh sb="1" eb="3">
      <t>カイサイ</t>
    </rPh>
    <rPh sb="3" eb="4">
      <t>ツキ</t>
    </rPh>
    <rPh sb="4" eb="6">
      <t>ダイイチ</t>
    </rPh>
    <rPh sb="6" eb="9">
      <t>エイギョウビ</t>
    </rPh>
    <phoneticPr fontId="27"/>
  </si>
  <si>
    <t>●開催終了日</t>
    <rPh sb="1" eb="3">
      <t>カイサイ</t>
    </rPh>
    <rPh sb="3" eb="5">
      <t>シュウリョウ</t>
    </rPh>
    <rPh sb="5" eb="6">
      <t>ヒ</t>
    </rPh>
    <phoneticPr fontId="27"/>
  </si>
  <si>
    <t>●開催月末〆翌月初発送</t>
    <rPh sb="1" eb="3">
      <t>カイサイ</t>
    </rPh>
    <rPh sb="3" eb="5">
      <t>ゲツマツ</t>
    </rPh>
    <rPh sb="6" eb="7">
      <t>ヨク</t>
    </rPh>
    <rPh sb="7" eb="9">
      <t>ゲッショ</t>
    </rPh>
    <rPh sb="9" eb="11">
      <t>ハッソウ</t>
    </rPh>
    <phoneticPr fontId="27"/>
  </si>
  <si>
    <t>●その他（通信欄にご記入ください）</t>
    <rPh sb="3" eb="4">
      <t>タ</t>
    </rPh>
    <rPh sb="5" eb="8">
      <t>ツウシンラン</t>
    </rPh>
    <rPh sb="10" eb="12">
      <t>キニュウ</t>
    </rPh>
    <phoneticPr fontId="27"/>
  </si>
  <si>
    <t>●開催10日前以降（お振込予定日を通信欄にご記入ください）</t>
    <rPh sb="1" eb="3">
      <t>カイサイ</t>
    </rPh>
    <rPh sb="5" eb="9">
      <t>ニチマエイコウ</t>
    </rPh>
    <rPh sb="11" eb="13">
      <t>フリコミ</t>
    </rPh>
    <rPh sb="13" eb="16">
      <t>ヨテイビ</t>
    </rPh>
    <rPh sb="17" eb="20">
      <t>ツウシンラン</t>
    </rPh>
    <rPh sb="22" eb="24">
      <t>キニュウ</t>
    </rPh>
    <phoneticPr fontId="27"/>
  </si>
  <si>
    <r>
      <t>参加票メール配信先</t>
    </r>
    <r>
      <rPr>
        <sz val="6"/>
        <color rgb="FFFF0000"/>
        <rFont val="Meiryo UI"/>
        <family val="3"/>
        <charset val="128"/>
      </rPr>
      <t>（申込後、30日前、8日前）</t>
    </r>
    <rPh sb="0" eb="2">
      <t>サンカ</t>
    </rPh>
    <rPh sb="2" eb="3">
      <t>ヒョウ</t>
    </rPh>
    <rPh sb="6" eb="8">
      <t>ハイシン</t>
    </rPh>
    <rPh sb="8" eb="9">
      <t>サキ</t>
    </rPh>
    <rPh sb="10" eb="12">
      <t>モウシコミ</t>
    </rPh>
    <rPh sb="12" eb="13">
      <t>ゴ</t>
    </rPh>
    <rPh sb="16" eb="17">
      <t>ヒ</t>
    </rPh>
    <rPh sb="17" eb="18">
      <t>マエ</t>
    </rPh>
    <rPh sb="20" eb="21">
      <t>ヒ</t>
    </rPh>
    <rPh sb="21" eb="22">
      <t>マエ</t>
    </rPh>
    <phoneticPr fontId="27"/>
  </si>
  <si>
    <t>sanno_taro@hj.sanno.ac.jp</t>
    <phoneticPr fontId="27"/>
  </si>
  <si>
    <t>ご参加者　企業名</t>
    <rPh sb="1" eb="4">
      <t>サンカシャ</t>
    </rPh>
    <rPh sb="5" eb="8">
      <t>キギョウメイ</t>
    </rPh>
    <phoneticPr fontId="27"/>
  </si>
  <si>
    <t>参加票配信メール要</t>
    <rPh sb="0" eb="2">
      <t>サンカ</t>
    </rPh>
    <rPh sb="2" eb="3">
      <t>ヒョウ</t>
    </rPh>
    <rPh sb="3" eb="5">
      <t>ハイシン</t>
    </rPh>
    <rPh sb="8" eb="9">
      <t>ヨウ</t>
    </rPh>
    <phoneticPr fontId="27"/>
  </si>
  <si>
    <t>参加票通信欄</t>
    <rPh sb="0" eb="2">
      <t>サンカ</t>
    </rPh>
    <rPh sb="2" eb="3">
      <t>ヒョウ</t>
    </rPh>
    <rPh sb="3" eb="5">
      <t>ツウシン</t>
    </rPh>
    <rPh sb="5" eb="6">
      <t>ラン</t>
    </rPh>
    <phoneticPr fontId="27"/>
  </si>
  <si>
    <t>座席確保メール通信欄</t>
    <rPh sb="0" eb="2">
      <t>ザセキ</t>
    </rPh>
    <rPh sb="2" eb="4">
      <t>カクホ</t>
    </rPh>
    <rPh sb="7" eb="10">
      <t>ツウシンラン</t>
    </rPh>
    <phoneticPr fontId="27"/>
  </si>
  <si>
    <t>（参加者）〒</t>
    <rPh sb="1" eb="4">
      <t>サンカシャ</t>
    </rPh>
    <phoneticPr fontId="27"/>
  </si>
  <si>
    <t>（参加者）E-Mail</t>
  </si>
  <si>
    <t>参加票配信</t>
    <rPh sb="0" eb="2">
      <t>サンカ</t>
    </rPh>
    <rPh sb="2" eb="3">
      <t>ヒョウ</t>
    </rPh>
    <rPh sb="3" eb="5">
      <t>ハイシン</t>
    </rPh>
    <phoneticPr fontId="27"/>
  </si>
  <si>
    <t>（参加者）住所</t>
    <rPh sb="1" eb="4">
      <t>サンカシャ</t>
    </rPh>
    <rPh sb="5" eb="7">
      <t>ジュウショ</t>
    </rPh>
    <phoneticPr fontId="27"/>
  </si>
  <si>
    <t>様</t>
    <rPh sb="0" eb="1">
      <t>サマ</t>
    </rPh>
    <phoneticPr fontId="27"/>
  </si>
  <si>
    <t>真根　次郎</t>
    <rPh sb="0" eb="2">
      <t>マコトネ</t>
    </rPh>
    <rPh sb="3" eb="5">
      <t>ジロウ</t>
    </rPh>
    <phoneticPr fontId="27"/>
  </si>
  <si>
    <t>株式会社　産能マネジメント</t>
  </si>
  <si>
    <t>株式会社　産能マネジメント</t>
    <phoneticPr fontId="27"/>
  </si>
  <si>
    <t>カブシキガイシャ　サンノウマネジメント</t>
    <phoneticPr fontId="27"/>
  </si>
  <si>
    <t>東京都目黒区青葉台１－４－４</t>
    <phoneticPr fontId="27"/>
  </si>
  <si>
    <r>
      <t xml:space="preserve">153-0042　                                            </t>
    </r>
    <r>
      <rPr>
        <sz val="12"/>
        <color rgb="FFFF0000"/>
        <rFont val="Meiryo UI"/>
        <family val="3"/>
        <charset val="128"/>
      </rPr>
      <t>※ご請求書等送付先</t>
    </r>
    <phoneticPr fontId="27"/>
  </si>
  <si>
    <t>03-3476-6660</t>
  </si>
  <si>
    <t>03-3476-4441</t>
  </si>
  <si>
    <t>人事部・課長</t>
    <phoneticPr fontId="27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</si>
  <si>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rFont val="Meiryo UI"/>
        <family val="3"/>
        <charset val="128"/>
      </rPr>
      <t>タロウ</t>
    </r>
    <phoneticPr fontId="27"/>
  </si>
  <si>
    <r>
      <t>産能</t>
    </r>
    <r>
      <rPr>
        <sz val="16"/>
        <color rgb="FFFF0000"/>
        <rFont val="Meiryo UI"/>
        <family val="3"/>
        <charset val="128"/>
      </rPr>
      <t>■</t>
    </r>
    <r>
      <rPr>
        <sz val="16"/>
        <rFont val="Meiryo UI"/>
        <family val="3"/>
        <charset val="128"/>
      </rPr>
      <t>太郎</t>
    </r>
    <phoneticPr fontId="27"/>
  </si>
  <si>
    <t>seminar@hj.sanno.ac.jp</t>
    <phoneticPr fontId="27"/>
  </si>
  <si>
    <t>マネ　ジロウ</t>
    <phoneticPr fontId="27"/>
  </si>
  <si>
    <t xml:space="preserve">mane_jiro@hj.sanno.ac.jp </t>
    <phoneticPr fontId="27"/>
  </si>
  <si>
    <t>※個人情報のお取り扱いについては</t>
  </si>
  <si>
    <t>こちら</t>
    <phoneticPr fontId="27"/>
  </si>
  <si>
    <t>をご覧いただき、同意の上でお申し込み願います。</t>
  </si>
  <si>
    <t>東京</t>
    <rPh sb="0" eb="2">
      <t>トウキョウ</t>
    </rPh>
    <phoneticPr fontId="6"/>
  </si>
  <si>
    <t>0409</t>
  </si>
  <si>
    <t>0406</t>
  </si>
  <si>
    <t>0408</t>
  </si>
  <si>
    <t>0402</t>
  </si>
  <si>
    <t>0330</t>
  </si>
  <si>
    <t>0407</t>
  </si>
  <si>
    <t>東京</t>
    <rPh sb="0" eb="2">
      <t>トウキョウ</t>
    </rPh>
    <phoneticPr fontId="5"/>
  </si>
  <si>
    <t>参加票メール配信先</t>
    <rPh sb="0" eb="2">
      <t>サンカ</t>
    </rPh>
    <rPh sb="2" eb="3">
      <t>ヒョウ</t>
    </rPh>
    <rPh sb="6" eb="8">
      <t>ハイシン</t>
    </rPh>
    <rPh sb="8" eb="9">
      <t>サキ</t>
    </rPh>
    <phoneticPr fontId="27"/>
  </si>
  <si>
    <t>【オンラインのみ】テキスト送付先</t>
    <rPh sb="12" eb="14">
      <t>ソウフ</t>
    </rPh>
    <rPh sb="14" eb="15">
      <t>サキ</t>
    </rPh>
    <phoneticPr fontId="27"/>
  </si>
  <si>
    <t>お申込責任者宛</t>
    <rPh sb="1" eb="3">
      <t>モウシコミ</t>
    </rPh>
    <rPh sb="3" eb="6">
      <t>セキニンシャ</t>
    </rPh>
    <rPh sb="6" eb="7">
      <t>アテ</t>
    </rPh>
    <phoneticPr fontId="27"/>
  </si>
  <si>
    <t>参加者宛</t>
    <rPh sb="0" eb="3">
      <t>サンカシャ</t>
    </rPh>
    <rPh sb="3" eb="4">
      <t>アテ</t>
    </rPh>
    <phoneticPr fontId="27"/>
  </si>
  <si>
    <t>▼選択ください</t>
    <rPh sb="1" eb="3">
      <t>センタク</t>
    </rPh>
    <phoneticPr fontId="27"/>
  </si>
  <si>
    <t>新入社員　ビジネス基本研修</t>
  </si>
  <si>
    <t>新入社員　ビジネスマナー基本</t>
  </si>
  <si>
    <t>新入社員　やって身につくホウレンソウ</t>
  </si>
  <si>
    <t>新入社員　ビジネス文書基礎</t>
  </si>
  <si>
    <t>新入社員　技術・生産コース</t>
  </si>
  <si>
    <t>タフな職場を生き抜く　新入社員の仕事術</t>
  </si>
  <si>
    <t>体感型研修Ｂｅｙｏｎｄ～新入社員編～</t>
  </si>
  <si>
    <t>（オンラインセミナー）新入社員ビジネス基本研修</t>
  </si>
  <si>
    <t>X3616-125-0</t>
  </si>
  <si>
    <t>X3616-126-0</t>
  </si>
  <si>
    <t>X3616-127-0</t>
  </si>
  <si>
    <t>X3616-128-0</t>
  </si>
  <si>
    <t>X3616-129-0</t>
  </si>
  <si>
    <t>X3618-034-0</t>
  </si>
  <si>
    <t>X3618-035-0</t>
  </si>
  <si>
    <t>X3619-018-0</t>
  </si>
  <si>
    <t>X3619-019-0</t>
  </si>
  <si>
    <t>X3621-074-0</t>
  </si>
  <si>
    <t>X3621-075-0</t>
  </si>
  <si>
    <t>X3625-022-0</t>
  </si>
  <si>
    <t>X3694-013-0</t>
  </si>
  <si>
    <t>X3694-014-0</t>
  </si>
  <si>
    <t>X3706-015-0</t>
  </si>
  <si>
    <t>X3706-016-0</t>
  </si>
  <si>
    <t>X3863-127-5</t>
  </si>
  <si>
    <t>X3863-128-5</t>
  </si>
  <si>
    <t>0405</t>
  </si>
  <si>
    <t>0329</t>
  </si>
  <si>
    <t>オンライン</t>
    <phoneticPr fontId="27"/>
  </si>
  <si>
    <t>オンライン</t>
    <phoneticPr fontId="5"/>
  </si>
  <si>
    <t>オンライン</t>
    <phoneticPr fontId="5"/>
  </si>
  <si>
    <t>代官山</t>
    <rPh sb="0" eb="3">
      <t>ダイカンヤマ</t>
    </rPh>
    <phoneticPr fontId="27"/>
  </si>
  <si>
    <t>21/04/05～21/04/06</t>
    <phoneticPr fontId="34"/>
  </si>
  <si>
    <t>21/04/07～21/04/08</t>
    <phoneticPr fontId="27"/>
  </si>
  <si>
    <t>21/03/29～21/03/30</t>
    <phoneticPr fontId="27"/>
  </si>
  <si>
    <t>21/03/30～21/03/31</t>
    <phoneticPr fontId="34"/>
  </si>
  <si>
    <t>21/04/08～21/04/09</t>
    <phoneticPr fontId="27"/>
  </si>
  <si>
    <t>21/04/06～21/04/07</t>
    <phoneticPr fontId="27"/>
  </si>
  <si>
    <t>21/04/08～21/04/09</t>
    <phoneticPr fontId="27"/>
  </si>
  <si>
    <t>0329</t>
    <phoneticPr fontId="27"/>
  </si>
  <si>
    <t>新入社員　ビジネス基本研修</t>
    <phoneticPr fontId="27"/>
  </si>
  <si>
    <t>新入社員　ビジネス基本研修</t>
    <phoneticPr fontId="27"/>
  </si>
  <si>
    <t>東京</t>
    <rPh sb="0" eb="2">
      <t>トウキョウ</t>
    </rPh>
    <phoneticPr fontId="27"/>
  </si>
  <si>
    <t>3/29～3/30</t>
    <phoneticPr fontId="27"/>
  </si>
  <si>
    <t>0329</t>
    <phoneticPr fontId="27"/>
  </si>
  <si>
    <t>0405</t>
    <phoneticPr fontId="27"/>
  </si>
  <si>
    <t>高校卒</t>
    <rPh sb="0" eb="3">
      <t>コウコウソツ</t>
    </rPh>
    <phoneticPr fontId="27"/>
  </si>
  <si>
    <t>高専卒</t>
    <rPh sb="0" eb="3">
      <t>コウセンソツ</t>
    </rPh>
    <phoneticPr fontId="27"/>
  </si>
  <si>
    <t>専門学校卒</t>
    <rPh sb="0" eb="2">
      <t>センモン</t>
    </rPh>
    <rPh sb="2" eb="4">
      <t>ガッコウ</t>
    </rPh>
    <rPh sb="4" eb="5">
      <t>ソツ</t>
    </rPh>
    <phoneticPr fontId="27"/>
  </si>
  <si>
    <t>短大卒</t>
    <rPh sb="0" eb="3">
      <t>タンダイソツ</t>
    </rPh>
    <phoneticPr fontId="27"/>
  </si>
  <si>
    <t>大学卒</t>
    <rPh sb="0" eb="3">
      <t>ダイガクソツ</t>
    </rPh>
    <phoneticPr fontId="27"/>
  </si>
  <si>
    <t>大学院修了</t>
    <rPh sb="0" eb="3">
      <t>ダイガクイン</t>
    </rPh>
    <rPh sb="3" eb="5">
      <t>シュウリョウ</t>
    </rPh>
    <phoneticPr fontId="27"/>
  </si>
  <si>
    <r>
      <rPr>
        <sz val="11"/>
        <color theme="1"/>
        <rFont val="ＭＳ Ｐゴシック"/>
        <family val="2"/>
        <charset val="128"/>
        <scheme val="minor"/>
      </rPr>
      <t>0412</t>
    </r>
    <phoneticPr fontId="27"/>
  </si>
  <si>
    <t>0408</t>
    <phoneticPr fontId="27"/>
  </si>
  <si>
    <t>X3625-023-0</t>
    <phoneticPr fontId="27"/>
  </si>
  <si>
    <t>21/04/12～21/04/13</t>
    <phoneticPr fontId="27"/>
  </si>
  <si>
    <t>企業コード</t>
  </si>
  <si>
    <t>事業所コード</t>
  </si>
  <si>
    <t>担当ＡＤメールアドレス</t>
  </si>
  <si>
    <t>請求区分</t>
  </si>
  <si>
    <t>割引区分</t>
  </si>
  <si>
    <t>割引率（自由）</t>
  </si>
  <si>
    <t>割引額</t>
  </si>
  <si>
    <t>CCメール</t>
  </si>
  <si>
    <t>参加票個人住所宛フラグ</t>
  </si>
  <si>
    <t>請求書宛名</t>
  </si>
  <si>
    <t>請求書電子印影なしフラグ</t>
  </si>
  <si>
    <t>請求書請求日印字なしフラグ</t>
  </si>
  <si>
    <t>入金予定日連絡票不要フラグ</t>
  </si>
  <si>
    <t>参加票配信</t>
    <rPh sb="0" eb="2">
      <t>サンカ</t>
    </rPh>
    <rPh sb="2" eb="3">
      <t>ヒョウ</t>
    </rPh>
    <rPh sb="3" eb="5">
      <t>ハイシン</t>
    </rPh>
    <phoneticPr fontId="27"/>
  </si>
  <si>
    <t xml:space="preserve">※年齢・性別は、グループ編成時の参考にいたします。
</t>
    <rPh sb="14" eb="15">
      <t>ジ</t>
    </rPh>
    <phoneticPr fontId="27"/>
  </si>
  <si>
    <t>X3040-043-0</t>
  </si>
  <si>
    <t>ビジネスリーダー養成スクール</t>
  </si>
  <si>
    <t>21/07/16～21/12/13</t>
  </si>
  <si>
    <t>代官山</t>
  </si>
  <si>
    <t>X3040-044-0</t>
  </si>
  <si>
    <t>21/09/06～22/02/07</t>
  </si>
  <si>
    <t>X3674-009-0</t>
  </si>
  <si>
    <t>経営マインドセット研修</t>
  </si>
  <si>
    <t>21/07/06～21/07/07</t>
  </si>
  <si>
    <t>X3674-010-0</t>
  </si>
  <si>
    <t>21/09/28～21/09/29</t>
  </si>
  <si>
    <t>オンライン</t>
  </si>
  <si>
    <t>X3797-001-5</t>
  </si>
  <si>
    <t>（オンラインセミナー）経営マインドセット研修</t>
  </si>
  <si>
    <t>21/11/16～21/11/17</t>
  </si>
  <si>
    <t>X3674-011-0</t>
  </si>
  <si>
    <t>21/12/02～21/12/03</t>
  </si>
  <si>
    <t>X3797-002-5</t>
  </si>
  <si>
    <t>22/02/03～22/02/04</t>
  </si>
  <si>
    <t>X3805-002-5</t>
  </si>
  <si>
    <t>（オンラインセミナー）ケースメソッドで学ぶ経営戦略</t>
  </si>
  <si>
    <t>21/08/05～21/08/06</t>
  </si>
  <si>
    <t>X3707-010-0</t>
  </si>
  <si>
    <t>ケースメソッドで学ぶ経営戦略</t>
  </si>
  <si>
    <t>21/09/16～21/09/17</t>
  </si>
  <si>
    <t>X3707-011-0</t>
  </si>
  <si>
    <t>21/11/18～21/11/19</t>
  </si>
  <si>
    <t>X3707-012-0</t>
  </si>
  <si>
    <t>X3826-009-0</t>
  </si>
  <si>
    <t>部門戦略実行研修</t>
  </si>
  <si>
    <t>21/09/09～21/09/10</t>
  </si>
  <si>
    <t>X3836-001-5</t>
  </si>
  <si>
    <t>（オンラインセミナー）部門戦略実行研修</t>
  </si>
  <si>
    <t>22/01/20～22/01/21</t>
  </si>
  <si>
    <t>X3799-001-0</t>
  </si>
  <si>
    <t>部長実践研修</t>
  </si>
  <si>
    <t>21/06/23～21/06/25</t>
  </si>
  <si>
    <t>X3799-002-0</t>
  </si>
  <si>
    <t>21/09/15～21/09/17</t>
  </si>
  <si>
    <t>X3799-003-0</t>
  </si>
  <si>
    <t>21/10/27～21/10/29</t>
  </si>
  <si>
    <t>X3799-004-0</t>
  </si>
  <si>
    <t>22/01/26～22/01/28</t>
  </si>
  <si>
    <t>X3837-002-5</t>
  </si>
  <si>
    <t>（オンラインセミナー）部長実践研修</t>
  </si>
  <si>
    <t>21/08/24～21/08/25</t>
  </si>
  <si>
    <t>X3837-003-5</t>
  </si>
  <si>
    <t>22/02/24～22/02/25</t>
  </si>
  <si>
    <t>X3739-004-0</t>
  </si>
  <si>
    <t>部長研修～部門構想と役割責任のリ・デザイン～</t>
  </si>
  <si>
    <t>21/09/02～21/09/03</t>
  </si>
  <si>
    <t>X3800-002-5</t>
  </si>
  <si>
    <t>（オンラインセミナー）部長研修～部門構想と役割責任のリ・デザイン～</t>
  </si>
  <si>
    <t>21/11/24～21/11/25</t>
  </si>
  <si>
    <t>X3739-005-0</t>
  </si>
  <si>
    <t>22/03/03～22/03/04</t>
  </si>
  <si>
    <t>X3703-168-0</t>
  </si>
  <si>
    <t>課長実践研修・通学</t>
  </si>
  <si>
    <t>21/06/16～21/06/18</t>
  </si>
  <si>
    <t>X3703-169-0</t>
  </si>
  <si>
    <t>21/07/14～21/07/16</t>
  </si>
  <si>
    <t>X3703-170-0</t>
  </si>
  <si>
    <t>21/08/18～21/08/20</t>
  </si>
  <si>
    <t>X3703-171-0</t>
  </si>
  <si>
    <t>21/09/08～21/09/10</t>
  </si>
  <si>
    <t>X3703-172-0</t>
  </si>
  <si>
    <t>21/10/26～21/10/28</t>
  </si>
  <si>
    <t>X3703-173-0</t>
  </si>
  <si>
    <t>21/11/10～21/11/12</t>
  </si>
  <si>
    <t>X3703-174-0</t>
  </si>
  <si>
    <t>21/12/01～21/12/03</t>
  </si>
  <si>
    <t>X3703-175-0</t>
  </si>
  <si>
    <t>22/03/02～22/03/04</t>
  </si>
  <si>
    <t>X3766-004-5</t>
  </si>
  <si>
    <t>（オンラインセミナー）課長実践研修</t>
  </si>
  <si>
    <t>21/07/01～21/07/02</t>
  </si>
  <si>
    <t>X3766-005-5</t>
  </si>
  <si>
    <t>21/09/14～21/09/15</t>
  </si>
  <si>
    <t>X3766-006-5</t>
  </si>
  <si>
    <t>21/10/12～21/10/13</t>
  </si>
  <si>
    <t>X3766-007-5</t>
  </si>
  <si>
    <t>21/12/07～21/12/08</t>
  </si>
  <si>
    <t>X3766-008-5</t>
  </si>
  <si>
    <t>22/02/01～22/02/02</t>
  </si>
  <si>
    <t>X3838-010-0</t>
  </si>
  <si>
    <t>ニューノーマル時代のマネジャー研修</t>
  </si>
  <si>
    <t>21/07/27～21/07/28</t>
  </si>
  <si>
    <t>X3838-011-0</t>
  </si>
  <si>
    <t>22/01/25～22/01/26</t>
  </si>
  <si>
    <t>X3839-003-5</t>
  </si>
  <si>
    <t>（オンラインセミナー）ニューノーマル時代のマネジャー研修　総論編</t>
  </si>
  <si>
    <t>X3840-003-5</t>
  </si>
  <si>
    <t>（オンラインセミナー）ニューノーマル時代のマネジャー研修　各論編</t>
  </si>
  <si>
    <t>X3726-009-0</t>
  </si>
  <si>
    <t>新任課長実践研修・通学</t>
  </si>
  <si>
    <t>21/07/07～21/07/09</t>
  </si>
  <si>
    <t>X3726-010-0</t>
  </si>
  <si>
    <t>21/10/13～21/10/15</t>
  </si>
  <si>
    <t>X3726-011-0</t>
  </si>
  <si>
    <t>21/11/17～21/11/19</t>
  </si>
  <si>
    <t>X3726-012-0</t>
  </si>
  <si>
    <t>22/02/08～22/02/10</t>
  </si>
  <si>
    <t>X3841-001-5</t>
  </si>
  <si>
    <t>（オンラインセミナー）実践！マネジャー研修　課題形成と課題解決のマネジメント</t>
  </si>
  <si>
    <t>X3721-015-0</t>
  </si>
  <si>
    <t>実践！マネジャー研修　課題形成と課題解決のマネジメント</t>
  </si>
  <si>
    <t>21/08/03～21/08/04</t>
  </si>
  <si>
    <t>X3721-016-0</t>
  </si>
  <si>
    <t>21/09/07～21/09/08</t>
  </si>
  <si>
    <t>X3721-017-0</t>
  </si>
  <si>
    <t>21/11/09～21/11/10</t>
  </si>
  <si>
    <t>X3721-018-0</t>
  </si>
  <si>
    <t>22/02/09～22/02/10</t>
  </si>
  <si>
    <t>X3740-004-0</t>
  </si>
  <si>
    <t>ミドルマネジャーの「タフさ」鍛錬コース</t>
  </si>
  <si>
    <t>X3740-005-0</t>
  </si>
  <si>
    <t>X3678-018-0</t>
  </si>
  <si>
    <t>マネジメント基本研修</t>
  </si>
  <si>
    <t>21/06/15～21/06/16</t>
  </si>
  <si>
    <t>X3678-019-0</t>
  </si>
  <si>
    <t>21/08/19～21/08/20</t>
  </si>
  <si>
    <t>X3770-004-5</t>
  </si>
  <si>
    <t>（オンラインセミナー）マネジメント基本研修</t>
  </si>
  <si>
    <t>X3770-005-5</t>
  </si>
  <si>
    <t>21/10/14～21/10/15</t>
  </si>
  <si>
    <t>X3678-020-0</t>
  </si>
  <si>
    <t>X3770-006-5</t>
  </si>
  <si>
    <t>22/01/18～22/01/19</t>
  </si>
  <si>
    <t>X3678-021-0</t>
  </si>
  <si>
    <t>X3770-007-5</t>
  </si>
  <si>
    <t>22/03/08～22/03/09</t>
  </si>
  <si>
    <t>X3719-147-0</t>
  </si>
  <si>
    <t>係長実践研修・通学</t>
  </si>
  <si>
    <t>21/05/26～21/05/28</t>
  </si>
  <si>
    <t>X3719-148-0</t>
  </si>
  <si>
    <t>X3719-149-0</t>
  </si>
  <si>
    <t>21/07/13～21/07/15</t>
  </si>
  <si>
    <t>X3719-150-0</t>
  </si>
  <si>
    <t>X3719-151-0</t>
  </si>
  <si>
    <t>21/10/06～21/10/08</t>
  </si>
  <si>
    <t>X3719-152-0</t>
  </si>
  <si>
    <t>X3719-153-0</t>
  </si>
  <si>
    <t>21/12/08～21/12/10</t>
  </si>
  <si>
    <t>X3719-154-0</t>
  </si>
  <si>
    <t>22/02/02～22/02/04</t>
  </si>
  <si>
    <t>X3719-155-0</t>
  </si>
  <si>
    <t>X3773-002-5</t>
  </si>
  <si>
    <t>（オンラインセミナー）係長実践研修</t>
  </si>
  <si>
    <t>21/07/14～21/07/28</t>
  </si>
  <si>
    <t>X3773-003-5</t>
  </si>
  <si>
    <t>21/11/10～21/11/24</t>
  </si>
  <si>
    <t>X3773-004-5</t>
  </si>
  <si>
    <t>22/01/13～22/01/27</t>
  </si>
  <si>
    <t>X3741-004-0</t>
  </si>
  <si>
    <t>体感型研修Ｂｅｙｏｎｄ～職場マネジメント編～</t>
  </si>
  <si>
    <t>X3741-005-0</t>
  </si>
  <si>
    <t>X3022-113-0</t>
  </si>
  <si>
    <t>チームリーダーのための課題形成力養成研修</t>
  </si>
  <si>
    <t>21/06/08～21/06/09</t>
  </si>
  <si>
    <t>X3022-114-0</t>
  </si>
  <si>
    <t>21/07/08～21/07/09</t>
  </si>
  <si>
    <t>X3829-001-5</t>
  </si>
  <si>
    <t>（オンラインセミナー）チームリーダーのための課題形成力養成研修</t>
  </si>
  <si>
    <t>21/09/13～21/09/14</t>
  </si>
  <si>
    <t>X3022-115-0</t>
  </si>
  <si>
    <t>21/10/21～21/10/22</t>
  </si>
  <si>
    <t>X3829-002-5</t>
  </si>
  <si>
    <t>21/11/25～21/11/26</t>
  </si>
  <si>
    <t>X3022-116-0</t>
  </si>
  <si>
    <t>22/03/01～22/03/02</t>
  </si>
  <si>
    <t>X3009-317-0</t>
  </si>
  <si>
    <t>職場リーダー研修</t>
  </si>
  <si>
    <t>21/06/01～21/06/02</t>
  </si>
  <si>
    <t>X3009-318-0</t>
  </si>
  <si>
    <t>X3009-319-0</t>
  </si>
  <si>
    <t>X3009-320-0</t>
  </si>
  <si>
    <t>21/11/04～21/11/05</t>
  </si>
  <si>
    <t>X3009-321-0</t>
  </si>
  <si>
    <t>X3009-322-0</t>
  </si>
  <si>
    <t>X3792-002-5</t>
  </si>
  <si>
    <t>（オンラインセミナー）１日で学ぶ　職場リーダー研修</t>
  </si>
  <si>
    <t>X3792-003-5</t>
  </si>
  <si>
    <t>X3792-004-5</t>
  </si>
  <si>
    <t>X3792-005-5</t>
  </si>
  <si>
    <t>X3562-145-0</t>
  </si>
  <si>
    <t>中堅社員実践研修</t>
  </si>
  <si>
    <t>21/05/12～21/05/14</t>
  </si>
  <si>
    <t>X3562-146-0</t>
  </si>
  <si>
    <t>X3562-147-0</t>
  </si>
  <si>
    <t>22/01/12～22/01/14</t>
  </si>
  <si>
    <t>X3842-002-5</t>
  </si>
  <si>
    <t>（オンラインセミナー）中堅社員実践研修</t>
  </si>
  <si>
    <t>X3842-003-5</t>
  </si>
  <si>
    <t>X3842-004-5</t>
  </si>
  <si>
    <t>22/02/21～22/02/22</t>
  </si>
  <si>
    <t>X3742-010-0</t>
  </si>
  <si>
    <t>中堅社員研修　Ｓｔａｎｃｅ</t>
  </si>
  <si>
    <t>X3801-001-5</t>
  </si>
  <si>
    <t>（オンラインセミナー）中堅社員研修　Ｓｔａｎｃｅ</t>
  </si>
  <si>
    <t>21/09/29～21/09/30</t>
  </si>
  <si>
    <t>X3742-011-0</t>
  </si>
  <si>
    <t>21/10/05～21/10/06</t>
  </si>
  <si>
    <t>X3801-002-5</t>
  </si>
  <si>
    <t>X3742-012-0</t>
  </si>
  <si>
    <t>22/02/17～22/02/18</t>
  </si>
  <si>
    <t>X3683-014-0</t>
  </si>
  <si>
    <t>若手社員ネクストステップ研修</t>
  </si>
  <si>
    <t>21/07/29～21/07/30</t>
  </si>
  <si>
    <t>X3683-015-0</t>
  </si>
  <si>
    <t>X3683-016-0</t>
  </si>
  <si>
    <t>X3374-097-0</t>
  </si>
  <si>
    <t>若手社員基本スキル研修</t>
  </si>
  <si>
    <t>21/06/10～21/06/11</t>
  </si>
  <si>
    <t>X3374-098-0</t>
  </si>
  <si>
    <t>X3374-099-0</t>
  </si>
  <si>
    <t>X3374-100-0</t>
  </si>
  <si>
    <t>22/01/27～22/01/28</t>
  </si>
  <si>
    <t>X3802-001-5</t>
  </si>
  <si>
    <t>（オンラインセミナー）若手社員基本スキル・トレーニング</t>
  </si>
  <si>
    <t>X3802-002-5</t>
  </si>
  <si>
    <t>X3803-001-0</t>
  </si>
  <si>
    <t>体感型研修Ｂｅｙｏｎｄ～若手社員編～</t>
  </si>
  <si>
    <t>X3803-002-0</t>
  </si>
  <si>
    <t>X3865-051-0</t>
  </si>
  <si>
    <t>新人フォローアップ研修　基本編</t>
  </si>
  <si>
    <t>X3865-052-0</t>
  </si>
  <si>
    <t>X3865-053-0</t>
  </si>
  <si>
    <t>X3865-054-0</t>
  </si>
  <si>
    <t>X3812-004-5</t>
  </si>
  <si>
    <t>（オンラインセミナー）新人フォローアップ研修　基本編</t>
  </si>
  <si>
    <t>X3812-005-5</t>
  </si>
  <si>
    <t>X3743-003-0</t>
  </si>
  <si>
    <t>新入社員フォロー　ケースで学ぶビジネス力向上</t>
  </si>
  <si>
    <t>X3743-004-0</t>
  </si>
  <si>
    <t>X3717-019-0</t>
  </si>
  <si>
    <t>リーダーシップ開発</t>
  </si>
  <si>
    <t>X3717-020-0</t>
  </si>
  <si>
    <t>X3717-021-0</t>
  </si>
  <si>
    <t>21/11/11～21/11/12</t>
  </si>
  <si>
    <t>X3728-141-0</t>
  </si>
  <si>
    <t>ビジネス・リーダーシップ</t>
  </si>
  <si>
    <t>X3728-142-0</t>
  </si>
  <si>
    <t>X3472-029-0</t>
  </si>
  <si>
    <t>管理者・リーダーのためのロジカルコミュニケーション</t>
  </si>
  <si>
    <t>21/06/29～21/06/30</t>
  </si>
  <si>
    <t>X3472-030-0</t>
  </si>
  <si>
    <t>X3472-031-0</t>
  </si>
  <si>
    <t>X3435-040-0</t>
  </si>
  <si>
    <t>対立から協調へ　コンフリクト・マネジメント研修</t>
  </si>
  <si>
    <t>21/08/26～21/08/27</t>
  </si>
  <si>
    <t>X3435-041-0</t>
  </si>
  <si>
    <t>21/10/28～21/10/29</t>
  </si>
  <si>
    <t>X3435-042-0</t>
  </si>
  <si>
    <t>X3818-001-0</t>
  </si>
  <si>
    <t>はじめてのプロジェクトマネジメント基本</t>
  </si>
  <si>
    <t>X3843-001-5</t>
  </si>
  <si>
    <t>（オンラインセミナー）はじめてのプロジェクトマネジメント基本</t>
  </si>
  <si>
    <t>X3818-002-0</t>
  </si>
  <si>
    <t>X3818-003-0</t>
  </si>
  <si>
    <t>X3661-011-0</t>
  </si>
  <si>
    <t>チームビルディング実践</t>
  </si>
  <si>
    <t>X3661-012-0</t>
  </si>
  <si>
    <t>22/02/15～22/02/16</t>
  </si>
  <si>
    <t>X3628-220-0</t>
  </si>
  <si>
    <t>ビジネスコーチング研修</t>
  </si>
  <si>
    <t>21/06/17～21/06/18</t>
  </si>
  <si>
    <t>X3628-221-0</t>
  </si>
  <si>
    <t>21/07/20～21/07/21</t>
  </si>
  <si>
    <t>X3628-222-0</t>
  </si>
  <si>
    <t>X3628-223-0</t>
  </si>
  <si>
    <t>22/01/13～22/01/14</t>
  </si>
  <si>
    <t>X3628-224-0</t>
  </si>
  <si>
    <t>X3613-029-0</t>
  </si>
  <si>
    <t>１日でわかる！　ビジネスコーチングスキル</t>
  </si>
  <si>
    <t>X3613-030-0</t>
  </si>
  <si>
    <t>X3613-031-0</t>
  </si>
  <si>
    <t>X3613-032-0</t>
  </si>
  <si>
    <t>X3851-005-5</t>
  </si>
  <si>
    <t>（オンラインセミナー）ビジネスコーチングのポイント</t>
  </si>
  <si>
    <t>X3851-006-5</t>
  </si>
  <si>
    <t>X3851-007-5</t>
  </si>
  <si>
    <t>X3584-024-0</t>
  </si>
  <si>
    <t>自律型メンバーを育てるための　クリエイティブビジネスコーチング</t>
  </si>
  <si>
    <t>X3584-025-0</t>
  </si>
  <si>
    <t>X3687-016-0</t>
  </si>
  <si>
    <t>１日でわかる！　ＯＪＴリーダー研修</t>
  </si>
  <si>
    <t>X3804-001-5</t>
  </si>
  <si>
    <t>（オンラインセミナー）１日でわかる！　ＯＪＴリーダー研修</t>
  </si>
  <si>
    <t>X3687-017-0</t>
  </si>
  <si>
    <t>X3804-002-5</t>
  </si>
  <si>
    <t>X3687-018-0</t>
  </si>
  <si>
    <t>X3532-016-0</t>
  </si>
  <si>
    <t>部下育成のためのコミュニケーショントレーニング</t>
  </si>
  <si>
    <t>X3532-017-0</t>
  </si>
  <si>
    <t>X3783-002-5</t>
  </si>
  <si>
    <t>（オンラインセミナー）オンライン型１ｏｎ１ミーティングスキル</t>
  </si>
  <si>
    <t>X3783-003-5</t>
  </si>
  <si>
    <t>X3032-081-0</t>
  </si>
  <si>
    <t>映像で学ぶ人事考課者研修</t>
  </si>
  <si>
    <t>X3032-082-0</t>
  </si>
  <si>
    <t>21/10/19～21/10/20</t>
  </si>
  <si>
    <t>X3032-083-0</t>
  </si>
  <si>
    <t>X3785-002-5</t>
  </si>
  <si>
    <t>（オンラインセミナー）映像で学ぶ　人事考課者研修</t>
  </si>
  <si>
    <t>X3785-003-5</t>
  </si>
  <si>
    <t>X3688-011-0</t>
  </si>
  <si>
    <t>１日でわかる！　労務管理基本</t>
  </si>
  <si>
    <t>X3806-001-5</t>
  </si>
  <si>
    <t>（オンラインセミナー）１日でわかる！　労務管理基本</t>
  </si>
  <si>
    <t>X3688-012-0</t>
  </si>
  <si>
    <t>X3793-002-5</t>
  </si>
  <si>
    <t>（オンラインセミナー）パワハラ防止法の理解と正しい叱り方</t>
  </si>
  <si>
    <t>X3793-003-5</t>
  </si>
  <si>
    <t>X3685-010-0</t>
  </si>
  <si>
    <t>女性リーダー研修</t>
  </si>
  <si>
    <t>X3685-011-0</t>
  </si>
  <si>
    <t>X3549-022-0</t>
  </si>
  <si>
    <t>ポジティブ心理学を活用したモチベーションマネジメントスキル</t>
  </si>
  <si>
    <t>X3549-023-0</t>
  </si>
  <si>
    <t>X3549-024-0</t>
  </si>
  <si>
    <t>X3508-028-0</t>
  </si>
  <si>
    <t>自分とメンバーのやる気を引き出す　モチベーションアップ・トレーニング</t>
  </si>
  <si>
    <t>X3508-029-0</t>
  </si>
  <si>
    <t>21/10/07～21/10/08</t>
  </si>
  <si>
    <t>X3508-030-0</t>
  </si>
  <si>
    <t>X3682-013-0</t>
  </si>
  <si>
    <t>管理職が知っておきたいハラスメントとメンタルヘルス</t>
  </si>
  <si>
    <t>X3807-001-5</t>
  </si>
  <si>
    <t>（オンラインセミナー）管理者が知っておきたいハラスメントとメンタルヘルス</t>
  </si>
  <si>
    <t>X3682-014-0</t>
  </si>
  <si>
    <t>X3586-082-0</t>
  </si>
  <si>
    <t>メンタル・タフネス実践</t>
  </si>
  <si>
    <t>X3808-001-5</t>
  </si>
  <si>
    <t>（オンラインセミナー）メンタル・タフネス実践</t>
  </si>
  <si>
    <t>X3586-083-0</t>
  </si>
  <si>
    <t>X3808-002-5</t>
  </si>
  <si>
    <t>X3587-032-0</t>
  </si>
  <si>
    <t>アンガーマネジメント実践トレーニング</t>
  </si>
  <si>
    <t>X3587-033-0</t>
  </si>
  <si>
    <t>X3587-034-0</t>
  </si>
  <si>
    <t>X3809-001-5</t>
  </si>
  <si>
    <t>（オンラインセミナー）アンガーマネジメント実践トレーニング</t>
  </si>
  <si>
    <t>X3809-002-5</t>
  </si>
  <si>
    <t>X3776-002-5</t>
  </si>
  <si>
    <t>（オンラインセミナー）イノベーション・マインドセット</t>
  </si>
  <si>
    <t>X3798-001-0</t>
  </si>
  <si>
    <t>イノベーション・マインドセット</t>
  </si>
  <si>
    <t>X3776-003-5</t>
  </si>
  <si>
    <t>X3798-002-0</t>
  </si>
  <si>
    <t>X3705-011-0</t>
  </si>
  <si>
    <t>代官山で創造体験！　クリエイティブワークショップ</t>
  </si>
  <si>
    <t>X3705-012-0</t>
  </si>
  <si>
    <t>X3589-026-0</t>
  </si>
  <si>
    <t>１日でわかる！　アイデア創出の極意</t>
  </si>
  <si>
    <t>X3589-027-0</t>
  </si>
  <si>
    <t>X3589-028-0</t>
  </si>
  <si>
    <t>X3810-001-5</t>
  </si>
  <si>
    <t>（オンラインセミナー）１日でわかる！　アイデア創出の極意</t>
  </si>
  <si>
    <t>X3821-001-5</t>
  </si>
  <si>
    <t>（オンラインセミナー）哲学プラクティスで自己をアップデートする</t>
  </si>
  <si>
    <t>X3821-002-5</t>
  </si>
  <si>
    <t>X3745-003-0</t>
  </si>
  <si>
    <t>未来環境のシナリオデザイン</t>
  </si>
  <si>
    <t>X3745-004-0</t>
  </si>
  <si>
    <t>X3729-005-0</t>
  </si>
  <si>
    <t>本質を見抜く！解釈力向上研修</t>
  </si>
  <si>
    <t>21/09/06～21/09/07</t>
  </si>
  <si>
    <t>X3729-006-0</t>
  </si>
  <si>
    <t>X3644-025-0</t>
  </si>
  <si>
    <t>最適な選択のための意思決定</t>
  </si>
  <si>
    <t>X3644-026-0</t>
  </si>
  <si>
    <t>X3644-027-0</t>
  </si>
  <si>
    <t>X3590-038-0</t>
  </si>
  <si>
    <t>１日でわかる！　ロジカルシンキングスキル</t>
  </si>
  <si>
    <t>X3590-039-0</t>
  </si>
  <si>
    <t>X3590-040-0</t>
  </si>
  <si>
    <t>X3590-041-0</t>
  </si>
  <si>
    <t>X3590-042-0</t>
  </si>
  <si>
    <t>X3590-043-0</t>
  </si>
  <si>
    <t>X3852-003-5</t>
  </si>
  <si>
    <t>（オンラインセミナー）１日でわかる！ロジカルシンキングスキル</t>
  </si>
  <si>
    <t>X3852-004-5</t>
  </si>
  <si>
    <t>X3047-110-0</t>
  </si>
  <si>
    <t>ロジカルシンキング・トレーニング</t>
  </si>
  <si>
    <t>21/07/15～21/07/16</t>
  </si>
  <si>
    <t>X3047-111-0</t>
  </si>
  <si>
    <t>21/09/21～21/09/22</t>
  </si>
  <si>
    <t>X3047-112-0</t>
  </si>
  <si>
    <t>X3047-113-0</t>
  </si>
  <si>
    <t>X3571-018-0</t>
  </si>
  <si>
    <t>仕事に使える数的思考入門</t>
  </si>
  <si>
    <t>X3571-019-0</t>
  </si>
  <si>
    <t>X3592-053-0</t>
  </si>
  <si>
    <t>考え方のクセを打破する　思考力強化トレーニング</t>
  </si>
  <si>
    <t>X3788-002-5</t>
  </si>
  <si>
    <t>（オンラインセミナー）考え方のクセを打破する　思考力強化トレーニング</t>
  </si>
  <si>
    <t>X3592-054-0</t>
  </si>
  <si>
    <t>X3689-014-0</t>
  </si>
  <si>
    <t>企画力養成</t>
  </si>
  <si>
    <t>X3831-002-5</t>
  </si>
  <si>
    <t>（オンラインセミナー）企画力養成</t>
  </si>
  <si>
    <t>X3756-035-0</t>
  </si>
  <si>
    <t>１日でわかる！　プレゼンテーション</t>
  </si>
  <si>
    <t>X3756-036-0</t>
  </si>
  <si>
    <t>X3756-037-0</t>
  </si>
  <si>
    <t>X3756-038-0</t>
  </si>
  <si>
    <t>X3827-230-0</t>
  </si>
  <si>
    <t>プレゼンテーション基本</t>
  </si>
  <si>
    <t>X3827-231-0</t>
  </si>
  <si>
    <t>21/07/13～21/07/14</t>
  </si>
  <si>
    <t>X3827-232-0</t>
  </si>
  <si>
    <t>X3827-233-0</t>
  </si>
  <si>
    <t>X3827-234-0</t>
  </si>
  <si>
    <t>X3827-235-0</t>
  </si>
  <si>
    <t>X3827-236-0</t>
  </si>
  <si>
    <t>X3795-002-5</t>
  </si>
  <si>
    <t>（オンラインセミナー）プレゼンテーション</t>
  </si>
  <si>
    <t>X3795-003-5</t>
  </si>
  <si>
    <t>X3828-151-0</t>
  </si>
  <si>
    <t>プレゼンテーション実践トレーニング</t>
  </si>
  <si>
    <t>X3828-152-0</t>
  </si>
  <si>
    <t>X3828-153-0</t>
  </si>
  <si>
    <t>X3744-004-0</t>
  </si>
  <si>
    <t>１対１のコミュニケーションに強くなる</t>
  </si>
  <si>
    <t>X3744-005-0</t>
  </si>
  <si>
    <t>X3648-013-0</t>
  </si>
  <si>
    <t>気持ちよく仕事をすすめるための　人間関係構築力アップ</t>
  </si>
  <si>
    <t>X3648-014-0</t>
  </si>
  <si>
    <t>X3361-079-0</t>
  </si>
  <si>
    <t>１日でわかる！　コミュニケーションの技術</t>
  </si>
  <si>
    <t>X3361-080-0</t>
  </si>
  <si>
    <t>X3361-081-0</t>
  </si>
  <si>
    <t>X3361-082-0</t>
  </si>
  <si>
    <t>X3853-005-5</t>
  </si>
  <si>
    <t>（オンラインセミナー）コミュニケーションの技術</t>
  </si>
  <si>
    <t>X3853-006-5</t>
  </si>
  <si>
    <t>X3690-017-0</t>
  </si>
  <si>
    <t>１日でわかる！　アサーション研修</t>
  </si>
  <si>
    <t>X3690-018-0</t>
  </si>
  <si>
    <t>X3690-019-0</t>
  </si>
  <si>
    <t>X3690-020-0</t>
  </si>
  <si>
    <t>X3791-002-5</t>
  </si>
  <si>
    <t>（オンラインセミナー）アサーティブ・コミュニケーション</t>
  </si>
  <si>
    <t>X3791-003-5</t>
  </si>
  <si>
    <t>X3771-004-5</t>
  </si>
  <si>
    <t>（オンラインセミナー）クリティカル・コミュニケーション</t>
  </si>
  <si>
    <t>X3059-084-0</t>
  </si>
  <si>
    <t>論理思考と共感的理解で課題を解決する　クリティカル・コミュニケーション</t>
  </si>
  <si>
    <t>X3059-085-0</t>
  </si>
  <si>
    <t>X3059-086-0</t>
  </si>
  <si>
    <t>21/10/25～21/10/26</t>
  </si>
  <si>
    <t>X3771-005-5</t>
  </si>
  <si>
    <t>21/11/29～21/11/30</t>
  </si>
  <si>
    <t>X3439-043-0</t>
  </si>
  <si>
    <t>人や場を読む力の向上　「対人力」スキルアップ</t>
  </si>
  <si>
    <t>X3439-044-0</t>
  </si>
  <si>
    <t>X3455-082-0</t>
  </si>
  <si>
    <t>ファシリテーションスキル入門</t>
  </si>
  <si>
    <t>X3455-083-0</t>
  </si>
  <si>
    <t>X3455-084-0</t>
  </si>
  <si>
    <t>X3455-085-0</t>
  </si>
  <si>
    <t>X3854-004-5</t>
  </si>
  <si>
    <t>（オンラインセミナー）ファシリテーションのポイント</t>
  </si>
  <si>
    <t>X3854-005-5</t>
  </si>
  <si>
    <t>X3554-021-0</t>
  </si>
  <si>
    <t>ファシリテーションスキル実践</t>
  </si>
  <si>
    <t>X3554-022-0</t>
  </si>
  <si>
    <t>X3385-087-0</t>
  </si>
  <si>
    <t>人を動かす　職場の話し方実践</t>
  </si>
  <si>
    <t>X3385-088-0</t>
  </si>
  <si>
    <t>X3385-089-0</t>
  </si>
  <si>
    <t>21/12/09～21/12/10</t>
  </si>
  <si>
    <t>X3746-004-0</t>
  </si>
  <si>
    <t>コンサルティング基本スキル　人を動かす力</t>
  </si>
  <si>
    <t>X3746-005-0</t>
  </si>
  <si>
    <t>X3751-019-0</t>
  </si>
  <si>
    <t>コンサルティング基本スキル　聞き出す力</t>
  </si>
  <si>
    <t>X3751-020-0</t>
  </si>
  <si>
    <t>X3751-021-0</t>
  </si>
  <si>
    <t>X3474-026-0</t>
  </si>
  <si>
    <t>複雑な問題の根本を探れ　本質的問題解決</t>
  </si>
  <si>
    <t>X3474-027-0</t>
  </si>
  <si>
    <t>X3501-029-0</t>
  </si>
  <si>
    <t>複眼的思考による　問題発見力強化研修</t>
  </si>
  <si>
    <t>X3501-030-0</t>
  </si>
  <si>
    <t>X3501-031-0</t>
  </si>
  <si>
    <t>X3501-032-0</t>
  </si>
  <si>
    <t>X3459-043-0</t>
  </si>
  <si>
    <t>論理的思考をベースとした　問題解決実践トレーニング</t>
  </si>
  <si>
    <t>X3844-001-5</t>
  </si>
  <si>
    <t>（オンラインセミナー）論理的思考をベースとした　問題解決実践トレーニング</t>
  </si>
  <si>
    <t>21/09/08～21/09/09</t>
  </si>
  <si>
    <t>X3459-044-0</t>
  </si>
  <si>
    <t>X3459-045-0</t>
  </si>
  <si>
    <t>X3459-046-0</t>
  </si>
  <si>
    <t>X3844-002-5</t>
  </si>
  <si>
    <t>X3697-121-0</t>
  </si>
  <si>
    <t>説得から納得へ　ネゴシエーションスキル強化</t>
  </si>
  <si>
    <t>X3697-122-0</t>
  </si>
  <si>
    <t>X3697-123-0</t>
  </si>
  <si>
    <t>X3824-001-0</t>
  </si>
  <si>
    <t>１日で学ぶ！　ネゴシエーション基本</t>
  </si>
  <si>
    <t>X3824-002-0</t>
  </si>
  <si>
    <t>X3824-003-0</t>
  </si>
  <si>
    <t>X3824-004-0</t>
  </si>
  <si>
    <t>X3782-002-5</t>
  </si>
  <si>
    <t>（オンラインセミナー）ネゴシエーション力（交渉力）強化研修</t>
  </si>
  <si>
    <t>X3782-003-5</t>
  </si>
  <si>
    <t>X3645-015-0</t>
  </si>
  <si>
    <t>Ａ４　１枚で伝えるデザインの技術</t>
  </si>
  <si>
    <t>X3645-016-0</t>
  </si>
  <si>
    <t>X3845-002-5</t>
  </si>
  <si>
    <t>（オンラインセミナー）Ａ４　１枚で伝えるデザインの技術</t>
  </si>
  <si>
    <t>X3754-011-0</t>
  </si>
  <si>
    <t>数字を使って相手を動かす技術</t>
  </si>
  <si>
    <t>X3754-012-0</t>
  </si>
  <si>
    <t>X3752-019-0</t>
  </si>
  <si>
    <t>コンサルティング基本スキル　説得する力</t>
  </si>
  <si>
    <t>X3752-020-0</t>
  </si>
  <si>
    <t>X3752-021-0</t>
  </si>
  <si>
    <t>X3724-077-0</t>
  </si>
  <si>
    <t>仕事で使う　文章力向上トレーニング</t>
  </si>
  <si>
    <t>X3724-078-0</t>
  </si>
  <si>
    <t>X3769-002-5</t>
  </si>
  <si>
    <t>（オンラインセミナー）仕事で使う　文章力向上トレーニング</t>
  </si>
  <si>
    <t>X3769-003-5</t>
  </si>
  <si>
    <t>X3724-079-0</t>
  </si>
  <si>
    <t>X3769-004-5</t>
  </si>
  <si>
    <t>X3724-080-0</t>
  </si>
  <si>
    <t>X3769-005-5</t>
  </si>
  <si>
    <t>X3715-025-0</t>
  </si>
  <si>
    <t>１日でわかる！ロジカルライティング</t>
  </si>
  <si>
    <t>X3830-001-5</t>
  </si>
  <si>
    <t>（オンラインセミナー）１日でわかる！ロジカルライティング</t>
  </si>
  <si>
    <t>X3715-026-0</t>
  </si>
  <si>
    <t>X3830-002-5</t>
  </si>
  <si>
    <t>X3715-027-0</t>
  </si>
  <si>
    <t>X3715-028-0</t>
  </si>
  <si>
    <t>X3825-001-0</t>
  </si>
  <si>
    <t>Ｅｘｃｅｌで理解する　データサイエンス超入門</t>
  </si>
  <si>
    <t>X3825-002-0</t>
  </si>
  <si>
    <t>X3790-002-5</t>
  </si>
  <si>
    <t>（オンラインセミナー）Ｅｘｃｅｌで理解する　データサイエンス超入門</t>
  </si>
  <si>
    <t>X3790-003-5</t>
  </si>
  <si>
    <t>X3732-008-0</t>
  </si>
  <si>
    <t>データサイエンス入門</t>
  </si>
  <si>
    <t>X3732-009-0</t>
  </si>
  <si>
    <t>X3732-010-0</t>
  </si>
  <si>
    <t>X3732-011-0</t>
  </si>
  <si>
    <t>X3822-001-0</t>
  </si>
  <si>
    <t>１日でわかる！　ＡＩ入門</t>
  </si>
  <si>
    <t>X3823-001-5</t>
  </si>
  <si>
    <t>（オンラインセミナー）１日でわかる！　ＡＩ入門</t>
  </si>
  <si>
    <t>X3822-002-0</t>
  </si>
  <si>
    <t>X3861-044-0</t>
  </si>
  <si>
    <t>ビジネス統計入門</t>
  </si>
  <si>
    <t>X3862-002-5</t>
  </si>
  <si>
    <t>（オンラインセミナー）ビジネス統計入門</t>
  </si>
  <si>
    <t>X3861-045-0</t>
  </si>
  <si>
    <t>X3846-001-5</t>
  </si>
  <si>
    <t>（オンラインセミナー）１日でわかる！　アンケートのつくり方</t>
  </si>
  <si>
    <t>X3515-020-0</t>
  </si>
  <si>
    <t>１日でわかる！　アンケートのつくり方</t>
  </si>
  <si>
    <t>X3696-009-0</t>
  </si>
  <si>
    <t>経営に求められる財務戦略</t>
  </si>
  <si>
    <t>X3696-010-0</t>
  </si>
  <si>
    <t>X3856-078-0</t>
  </si>
  <si>
    <t>１日でわかる！　決算書の読み方</t>
  </si>
  <si>
    <t>X3857-003-5</t>
  </si>
  <si>
    <t>（オンラインセミナー）１日でわかる！決算書の読み方</t>
  </si>
  <si>
    <t>X3856-079-0</t>
  </si>
  <si>
    <t>X3857-004-5</t>
  </si>
  <si>
    <t>X3856-080-0</t>
  </si>
  <si>
    <t>X3122-292-0</t>
  </si>
  <si>
    <t>経営分析基礎</t>
  </si>
  <si>
    <t>X3811-001-5</t>
  </si>
  <si>
    <t>（オンラインセミナー）経営分析基礎</t>
  </si>
  <si>
    <t>X3122-293-0</t>
  </si>
  <si>
    <t>X3631-101-0</t>
  </si>
  <si>
    <t>ビジネス・シミュレーションで学ぶ　財務・計数研修</t>
  </si>
  <si>
    <t>X3631-102-0</t>
  </si>
  <si>
    <t>X3747-067-0</t>
  </si>
  <si>
    <t>管理会計基礎</t>
  </si>
  <si>
    <t>X3847-001-5</t>
  </si>
  <si>
    <t>（オンラインセミナー）管理会計基礎</t>
  </si>
  <si>
    <t>X3748-145-0</t>
  </si>
  <si>
    <t>実践簿記会計</t>
  </si>
  <si>
    <t>X3848-001-5</t>
  </si>
  <si>
    <t>（オンラインセミナー）実践簿記会計</t>
  </si>
  <si>
    <t>X3864-002-5</t>
  </si>
  <si>
    <t>（オンラインセミナー）生産性向上のための業務改善</t>
  </si>
  <si>
    <t>X3858-005-0</t>
  </si>
  <si>
    <t>生産性向上のための業務改善</t>
  </si>
  <si>
    <t>X3858-006-0</t>
  </si>
  <si>
    <t>22/02/14～22/02/15</t>
  </si>
  <si>
    <t>X3711-010-0</t>
  </si>
  <si>
    <t>生産性を高める　スピード仕事術</t>
  </si>
  <si>
    <t>X3849-002-5</t>
  </si>
  <si>
    <t>（オンラインセミナー）生産性を高める　スピード仕事術</t>
  </si>
  <si>
    <t>X3711-011-0</t>
  </si>
  <si>
    <t>X3711-012-0</t>
  </si>
  <si>
    <t>X3813-001-5</t>
  </si>
  <si>
    <t>（オンラインセミナー）コストの見える化・削減化</t>
  </si>
  <si>
    <t>X3859-013-0</t>
  </si>
  <si>
    <t>コストの見える化・削減化</t>
  </si>
  <si>
    <t>X3860-027-0</t>
  </si>
  <si>
    <t>オフィスでも在宅勤務でもできる「仕事ダイエット」</t>
  </si>
  <si>
    <t>X3814-001-5</t>
  </si>
  <si>
    <t>（オンラインセミナー）オフィスでも在宅勤務でもできる「仕事ダイエット」</t>
  </si>
  <si>
    <t>X3575-019-0</t>
  </si>
  <si>
    <t>タイム・イノベーション（Ｒ）　タイムマネジメントのネクストステージ</t>
  </si>
  <si>
    <t>X3834-001-5</t>
  </si>
  <si>
    <t>（オンライン）タイム・イノベーション（Ｒ）　タイムマネジメントのネクストステージ</t>
  </si>
  <si>
    <t>X3575-020-0</t>
  </si>
  <si>
    <t>X3540-090-0</t>
  </si>
  <si>
    <t>「段取り力」開発　基礎</t>
  </si>
  <si>
    <t>X3775-003-5</t>
  </si>
  <si>
    <t>（オンラインセミナー）「段取り力」開発・基礎</t>
  </si>
  <si>
    <t>X3540-091-0</t>
  </si>
  <si>
    <t>X3775-004-5</t>
  </si>
  <si>
    <t>X3540-092-0</t>
  </si>
  <si>
    <t>X3604-030-0</t>
  </si>
  <si>
    <t>「段取り力」開発　応用</t>
  </si>
  <si>
    <t>X3604-031-0</t>
  </si>
  <si>
    <t>X3691-011-0</t>
  </si>
  <si>
    <t>業務マニュアル作成研修</t>
  </si>
  <si>
    <t>X3691-012-0</t>
  </si>
  <si>
    <t>X3725-045-0</t>
  </si>
  <si>
    <t>情報を活かす　文書・データ整理術</t>
  </si>
  <si>
    <t>X3725-046-0</t>
  </si>
  <si>
    <t>X3607-095-0</t>
  </si>
  <si>
    <t>１日でわかる！　戦略的思考の要点</t>
  </si>
  <si>
    <t>X3607-096-0</t>
  </si>
  <si>
    <t>X3607-097-0</t>
  </si>
  <si>
    <t>X3607-098-0</t>
  </si>
  <si>
    <t>X3607-099-0</t>
  </si>
  <si>
    <t>X3850-001-5</t>
  </si>
  <si>
    <t>（オンラインセミナー）戦略フレーム　７つのテクニック</t>
  </si>
  <si>
    <t>X3850-002-5</t>
  </si>
  <si>
    <t>X3850-003-5</t>
  </si>
  <si>
    <t>X3734-005-0</t>
  </si>
  <si>
    <t>Ｉｏｔ／ＡＩ時代のビジネス構想入門</t>
  </si>
  <si>
    <t>X3734-006-0</t>
  </si>
  <si>
    <t>X3548-022-0</t>
  </si>
  <si>
    <t>勝つためのビジネスモデル構築術</t>
  </si>
  <si>
    <t>X3548-023-0</t>
  </si>
  <si>
    <t>X3548-024-0</t>
  </si>
  <si>
    <t>X3712-007-0</t>
  </si>
  <si>
    <t>採算を裏づける　新規ビジネスプランのつくり方</t>
  </si>
  <si>
    <t>21/10/18～21/10/19</t>
  </si>
  <si>
    <t>X3712-008-0</t>
  </si>
  <si>
    <t>X3525-142-0</t>
  </si>
  <si>
    <t>マーケティング基本</t>
  </si>
  <si>
    <t>21/06/24～21/06/25</t>
  </si>
  <si>
    <t>X3815-001-5</t>
  </si>
  <si>
    <t>（オンラインセミナー）マーケティング基本</t>
  </si>
  <si>
    <t>X3525-143-0</t>
  </si>
  <si>
    <t>X3816-001-5</t>
  </si>
  <si>
    <t>（オンラインセミナー）中堅営業実践　営業力の強みと弱みを把握する</t>
  </si>
  <si>
    <t>X3494-124-0</t>
  </si>
  <si>
    <t>中堅営業実践　営業力の強みと弱みを把握する</t>
  </si>
  <si>
    <t>X3109-233-0</t>
  </si>
  <si>
    <t>営業担当者基本</t>
  </si>
  <si>
    <t>X3109-234-0</t>
  </si>
  <si>
    <t>22/02/08～22/02/09</t>
  </si>
  <si>
    <t>X3819-001-0</t>
  </si>
  <si>
    <t>採用面接官スキルトレーニング</t>
  </si>
  <si>
    <t>X3819-002-0</t>
  </si>
  <si>
    <t>X3835-001-5</t>
  </si>
  <si>
    <t>（オンラインセミナー）採用面接官スキルトレーニング</t>
  </si>
  <si>
    <t>X3716-176-0</t>
  </si>
  <si>
    <t>人事担当者基本研修</t>
  </si>
  <si>
    <t>21/05/20～21/05/21</t>
  </si>
  <si>
    <t>X3817-001-5</t>
  </si>
  <si>
    <t>（オンラインセミナー）人事担当者基本研修</t>
  </si>
  <si>
    <t>21/06/22～21/06/23</t>
  </si>
  <si>
    <t>X3716-177-0</t>
  </si>
  <si>
    <t>X3716-178-0</t>
  </si>
  <si>
    <t>X3519-070-0</t>
  </si>
  <si>
    <t>研修プログラムデザイン</t>
  </si>
  <si>
    <t>21/10/26～21/10/27</t>
  </si>
  <si>
    <t>X3519-071-0</t>
  </si>
  <si>
    <t>X3143-082-0</t>
  </si>
  <si>
    <t>研修運営実務の基本</t>
  </si>
  <si>
    <t>X3143-083-0</t>
  </si>
  <si>
    <t>X3144-073-0</t>
  </si>
  <si>
    <t>研修効果測定法</t>
  </si>
  <si>
    <t>X3144-074-0</t>
  </si>
  <si>
    <t>X3820-495-0</t>
  </si>
  <si>
    <t>社員研修インストラクター養成　インストラクション実習コース</t>
  </si>
  <si>
    <t>21/04/20～21/04/23</t>
  </si>
  <si>
    <t>X3820-496-0</t>
  </si>
  <si>
    <t>21/07/06～21/07/09</t>
  </si>
  <si>
    <t>X3820-497-0</t>
  </si>
  <si>
    <t>21/10/19～21/10/22</t>
  </si>
  <si>
    <t>X3820-498-0</t>
  </si>
  <si>
    <t>22/01/25～22/01/28</t>
  </si>
  <si>
    <t>0716</t>
  </si>
  <si>
    <t>0906</t>
  </si>
  <si>
    <t>0706</t>
  </si>
  <si>
    <t>0928</t>
  </si>
  <si>
    <t>1116</t>
  </si>
  <si>
    <t>1202</t>
  </si>
  <si>
    <t>0203</t>
  </si>
  <si>
    <t>0805</t>
  </si>
  <si>
    <t>0916</t>
  </si>
  <si>
    <t>1118</t>
  </si>
  <si>
    <t>0909</t>
  </si>
  <si>
    <t>0120</t>
  </si>
  <si>
    <t>0623</t>
  </si>
  <si>
    <t>0915</t>
  </si>
  <si>
    <t>1027</t>
  </si>
  <si>
    <t>0126</t>
  </si>
  <si>
    <t>0824</t>
  </si>
  <si>
    <t>0224</t>
  </si>
  <si>
    <t>0902</t>
  </si>
  <si>
    <t>1124</t>
  </si>
  <si>
    <t>0303</t>
  </si>
  <si>
    <t>0616</t>
  </si>
  <si>
    <t>0714</t>
  </si>
  <si>
    <t>0818</t>
  </si>
  <si>
    <t>0908</t>
  </si>
  <si>
    <t>1026</t>
  </si>
  <si>
    <t>1110</t>
  </si>
  <si>
    <t>1201</t>
  </si>
  <si>
    <t>0302</t>
  </si>
  <si>
    <t>0701</t>
  </si>
  <si>
    <t>0914</t>
  </si>
  <si>
    <t>1012</t>
  </si>
  <si>
    <t>1207</t>
  </si>
  <si>
    <t>0201</t>
  </si>
  <si>
    <t>0727</t>
  </si>
  <si>
    <t>0125</t>
  </si>
  <si>
    <t>1013</t>
  </si>
  <si>
    <t>0707</t>
  </si>
  <si>
    <t>1117</t>
  </si>
  <si>
    <t>0208</t>
  </si>
  <si>
    <t>0803</t>
  </si>
  <si>
    <t>0907</t>
  </si>
  <si>
    <t>1109</t>
  </si>
  <si>
    <t>0209</t>
  </si>
  <si>
    <t>0615</t>
  </si>
  <si>
    <t>0819</t>
  </si>
  <si>
    <t>1014</t>
  </si>
  <si>
    <t>0118</t>
  </si>
  <si>
    <t>0308</t>
  </si>
  <si>
    <t>0526</t>
  </si>
  <si>
    <t>0713</t>
  </si>
  <si>
    <t>1006</t>
  </si>
  <si>
    <t>1208</t>
  </si>
  <si>
    <t>0202</t>
  </si>
  <si>
    <t>0113</t>
  </si>
  <si>
    <t>0608</t>
  </si>
  <si>
    <t>0708</t>
  </si>
  <si>
    <t>0913</t>
  </si>
  <si>
    <t>1021</t>
  </si>
  <si>
    <t>1125</t>
  </si>
  <si>
    <t>0301</t>
  </si>
  <si>
    <t>0601</t>
  </si>
  <si>
    <t>1104</t>
  </si>
  <si>
    <t>1019</t>
  </si>
  <si>
    <t>1203</t>
  </si>
  <si>
    <t>0217</t>
  </si>
  <si>
    <t>0512</t>
  </si>
  <si>
    <t>0112</t>
  </si>
  <si>
    <t>0221</t>
  </si>
  <si>
    <t>0929</t>
  </si>
  <si>
    <t>1005</t>
  </si>
  <si>
    <t>0729</t>
  </si>
  <si>
    <t>0610</t>
  </si>
  <si>
    <t>0127</t>
  </si>
  <si>
    <t>1008</t>
  </si>
  <si>
    <t>1105</t>
  </si>
  <si>
    <t>1020</t>
  </si>
  <si>
    <t>0309</t>
  </si>
  <si>
    <t>0316</t>
  </si>
  <si>
    <t>1111</t>
  </si>
  <si>
    <t>0629</t>
  </si>
  <si>
    <t>0826</t>
  </si>
  <si>
    <t>1028</t>
  </si>
  <si>
    <t>0720</t>
  </si>
  <si>
    <t>0121</t>
  </si>
  <si>
    <t>0215</t>
  </si>
  <si>
    <t>0617</t>
  </si>
  <si>
    <t>0622</t>
  </si>
  <si>
    <t>1102</t>
  </si>
  <si>
    <t>0210</t>
  </si>
  <si>
    <t>0310</t>
  </si>
  <si>
    <t>0128</t>
  </si>
  <si>
    <t>1108</t>
  </si>
  <si>
    <t>0222</t>
  </si>
  <si>
    <t>0910</t>
  </si>
  <si>
    <t>1007</t>
  </si>
  <si>
    <t>0830</t>
  </si>
  <si>
    <t>0216</t>
  </si>
  <si>
    <t>0922</t>
  </si>
  <si>
    <t>1029</t>
  </si>
  <si>
    <t>0119</t>
  </si>
  <si>
    <t>0709</t>
  </si>
  <si>
    <t>0903</t>
  </si>
  <si>
    <t>0114</t>
  </si>
  <si>
    <t>0625</t>
  </si>
  <si>
    <t>0827</t>
  </si>
  <si>
    <t>1001</t>
  </si>
  <si>
    <t>0825</t>
  </si>
  <si>
    <t>1209</t>
  </si>
  <si>
    <t>0728</t>
  </si>
  <si>
    <t>0611</t>
  </si>
  <si>
    <t>1210</t>
  </si>
  <si>
    <t>0225</t>
  </si>
  <si>
    <t>0715</t>
  </si>
  <si>
    <t>0921</t>
  </si>
  <si>
    <t>1119</t>
  </si>
  <si>
    <t>0218</t>
  </si>
  <si>
    <t>0603</t>
  </si>
  <si>
    <t>0820</t>
  </si>
  <si>
    <t>0901</t>
  </si>
  <si>
    <t>0721</t>
  </si>
  <si>
    <t>1025</t>
  </si>
  <si>
    <t>1129</t>
  </si>
  <si>
    <t>0609</t>
  </si>
  <si>
    <t>0117</t>
  </si>
  <si>
    <t>1112</t>
  </si>
  <si>
    <t>0525</t>
  </si>
  <si>
    <t>0624</t>
  </si>
  <si>
    <t>0917</t>
  </si>
  <si>
    <t>1022</t>
  </si>
  <si>
    <t>0304</t>
  </si>
  <si>
    <t>1115</t>
  </si>
  <si>
    <t>0722</t>
  </si>
  <si>
    <t>0214</t>
  </si>
  <si>
    <t>1018</t>
  </si>
  <si>
    <t>0520</t>
  </si>
  <si>
    <t>0420</t>
  </si>
  <si>
    <t>21/07/20～21/07/21</t>
    <phoneticPr fontId="27"/>
  </si>
  <si>
    <t>21/07/20～21/07/21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</si>
</sst>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第&quot;General&quot;回&quot;"/>
    <numFmt numFmtId="177" formatCode="&quot;〔&quot;General&quot;〕&quot;"/>
    <numFmt numFmtId="178" formatCode="#,##0&quot;人&quot;"/>
    <numFmt numFmtId="179" formatCode="yyyy/mm/dd\ hh:mm:ss"/>
    <numFmt numFmtId="180" formatCode="[$-F800]dddd\,\ mmmm\ dd\,\ yyyy"/>
    <numFmt numFmtId="181" formatCode="#,##0_);[Red]\(#,##0\)"/>
    <numFmt numFmtId="182" formatCode="yy/mm/dd"/>
  </numFmts>
  <fonts count="91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  <font>
      <sz val="10"/>
      <color theme="2" tint="-9.9978637043366805E-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6"/>
      <color theme="10"/>
      <name val="Meiryo UI"/>
      <family val="3"/>
      <charset val="128"/>
    </font>
    <font>
      <sz val="11"/>
      <color theme="10"/>
      <name val="Meiryo UI"/>
      <family val="3"/>
      <charset val="128"/>
    </font>
    <font>
      <sz val="10"/>
      <color theme="10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8" tint="-0.499984740745262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7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4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6"/>
      <color rgb="FFFF0000"/>
      <name val="Meiryo UI"/>
      <family val="3"/>
      <charset val="128"/>
    </font>
    <font>
      <sz val="8.5"/>
      <name val="Meiryo UI"/>
      <family val="3"/>
      <charset val="128"/>
    </font>
    <font>
      <sz val="10"/>
      <color theme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u/>
      <sz val="9"/>
      <color theme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ＭＳ Ｐゴシック"/>
      <family val="3"/>
      <charset val="128"/>
    </font>
    <font>
      <sz val="9"/>
      <color theme="1" tint="0.34998626667073579"/>
      <name val="Meiryo UI"/>
      <family val="3"/>
      <charset val="128"/>
    </font>
    <font>
      <sz val="8"/>
      <color theme="6" tint="-0.499984740745262"/>
      <name val="Meiryo UI"/>
      <family val="3"/>
      <charset val="128"/>
    </font>
    <font>
      <sz val="12"/>
      <color theme="1"/>
      <name val="ＭＳ Ｐゴシック"/>
      <family val="3"/>
      <charset val="128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2" tint="-0.24994659260841701"/>
      </left>
      <right/>
      <top style="medium">
        <color indexed="64"/>
      </top>
      <bottom style="thin">
        <color theme="2" tint="-9.9948118533890809E-2"/>
      </bottom>
      <diagonal/>
    </border>
    <border>
      <left/>
      <right/>
      <top style="medium">
        <color indexed="64"/>
      </top>
      <bottom style="thin">
        <color theme="2" tint="-9.9948118533890809E-2"/>
      </bottom>
      <diagonal/>
    </border>
    <border>
      <left/>
      <right style="thin">
        <color indexed="64"/>
      </right>
      <top style="medium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48118533890809E-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medium">
        <color indexed="64"/>
      </left>
      <right style="thin">
        <color theme="2" tint="-9.9948118533890809E-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/>
      <bottom style="medium">
        <color indexed="64"/>
      </bottom>
      <diagonal/>
    </border>
    <border>
      <left style="thin">
        <color theme="2" tint="-9.9948118533890809E-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double">
        <color auto="1"/>
      </bottom>
      <diagonal/>
    </border>
    <border>
      <left style="thin">
        <color indexed="22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theme="2" tint="-9.9948118533890809E-2"/>
      </right>
      <top style="double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double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double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theme="2" tint="-9.9948118533890809E-2"/>
      </top>
      <bottom style="thin">
        <color theme="1"/>
      </bottom>
      <diagonal/>
    </border>
    <border>
      <left/>
      <right/>
      <top style="thin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thin">
        <color theme="2" tint="-9.9948118533890809E-2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theme="2" tint="-9.9948118533890809E-2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2" tint="-9.9948118533890809E-2"/>
      </top>
      <bottom style="thin">
        <color theme="1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1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theme="0" tint="-0.1499679555650502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2" tint="-0.24994659260841701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 style="thin">
        <color theme="0" tint="-0.14996795556505021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/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2" tint="-9.9948118533890809E-2"/>
      </top>
      <bottom style="medium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2" tint="-9.9948118533890809E-2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theme="0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2" tint="-9.9948118533890809E-2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2" tint="-0.24994659260841701"/>
      </left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2" tint="-9.9948118533890809E-2"/>
      </left>
      <right style="thin">
        <color theme="2" tint="-9.9917600024414813E-2"/>
      </right>
      <top style="double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theme="1"/>
      </bottom>
      <diagonal/>
    </border>
  </borders>
  <cellStyleXfs count="17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97" applyNumberFormat="0" applyFill="0" applyAlignment="0" applyProtection="0">
      <alignment vertical="center"/>
    </xf>
    <xf numFmtId="0" fontId="69" fillId="0" borderId="98" applyNumberFormat="0" applyFill="0" applyAlignment="0" applyProtection="0">
      <alignment vertical="center"/>
    </xf>
    <xf numFmtId="0" fontId="70" fillId="0" borderId="9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4" fillId="35" borderId="100" applyNumberFormat="0" applyAlignment="0" applyProtection="0">
      <alignment vertical="center"/>
    </xf>
    <xf numFmtId="0" fontId="75" fillId="36" borderId="101" applyNumberFormat="0" applyAlignment="0" applyProtection="0">
      <alignment vertical="center"/>
    </xf>
    <xf numFmtId="0" fontId="76" fillId="36" borderId="100" applyNumberFormat="0" applyAlignment="0" applyProtection="0">
      <alignment vertical="center"/>
    </xf>
    <xf numFmtId="0" fontId="77" fillId="0" borderId="102" applyNumberFormat="0" applyFill="0" applyAlignment="0" applyProtection="0">
      <alignment vertical="center"/>
    </xf>
    <xf numFmtId="0" fontId="78" fillId="37" borderId="103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" fillId="38" borderId="104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05" applyNumberFormat="0" applyFill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9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61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369">
    <xf numFmtId="0" fontId="0" fillId="0" borderId="0" xfId="0"/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2" fontId="0" fillId="25" borderId="0" xfId="0" applyNumberFormat="1" applyFill="1"/>
    <xf numFmtId="0" fontId="0" fillId="26" borderId="0" xfId="0" applyFill="1"/>
    <xf numFmtId="0" fontId="0" fillId="25" borderId="0" xfId="0" applyFill="1"/>
    <xf numFmtId="0" fontId="0" fillId="25" borderId="0" xfId="0" applyNumberFormat="1" applyFill="1"/>
    <xf numFmtId="179" fontId="0" fillId="25" borderId="0" xfId="0" applyNumberFormat="1" applyFill="1"/>
    <xf numFmtId="0" fontId="30" fillId="0" borderId="0" xfId="0" applyFont="1" applyFill="1" applyAlignment="1">
      <alignment horizontal="center" vertical="center" wrapText="1"/>
    </xf>
    <xf numFmtId="14" fontId="32" fillId="0" borderId="0" xfId="0" applyNumberFormat="1" applyFont="1" applyFill="1" applyAlignment="1">
      <alignment horizontal="left" vertical="center" wrapText="1"/>
    </xf>
    <xf numFmtId="14" fontId="0" fillId="25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9" fillId="0" borderId="0" xfId="43" applyFont="1" applyAlignment="1">
      <alignment vertical="center"/>
    </xf>
    <xf numFmtId="0" fontId="0" fillId="26" borderId="63" xfId="0" applyFill="1" applyBorder="1" applyAlignment="1">
      <alignment horizontal="center" vertical="center"/>
    </xf>
    <xf numFmtId="0" fontId="36" fillId="27" borderId="63" xfId="41" applyFont="1" applyFill="1" applyBorder="1" applyAlignment="1">
      <alignment horizontal="center" vertical="center"/>
    </xf>
    <xf numFmtId="0" fontId="38" fillId="27" borderId="63" xfId="45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>
      <alignment vertical="center"/>
    </xf>
    <xf numFmtId="14" fontId="0" fillId="25" borderId="0" xfId="0" applyNumberFormat="1" applyFill="1"/>
    <xf numFmtId="0" fontId="42" fillId="0" borderId="0" xfId="41" applyFont="1" applyAlignment="1">
      <alignment vertical="center"/>
    </xf>
    <xf numFmtId="0" fontId="42" fillId="0" borderId="0" xfId="41" applyFont="1" applyAlignment="1">
      <alignment horizontal="center" vertical="center"/>
    </xf>
    <xf numFmtId="0" fontId="42" fillId="0" borderId="0" xfId="41" applyFont="1" applyFill="1" applyAlignment="1" applyProtection="1">
      <alignment vertical="center"/>
      <protection hidden="1"/>
    </xf>
    <xf numFmtId="0" fontId="42" fillId="0" borderId="0" xfId="41" applyFont="1" applyAlignment="1" applyProtection="1">
      <alignment vertical="center"/>
      <protection hidden="1"/>
    </xf>
    <xf numFmtId="0" fontId="42" fillId="0" borderId="0" xfId="41" applyFont="1" applyAlignment="1" applyProtection="1">
      <alignment horizontal="center" vertical="center"/>
      <protection hidden="1"/>
    </xf>
    <xf numFmtId="0" fontId="42" fillId="0" borderId="0" xfId="41" applyFont="1" applyAlignment="1" applyProtection="1">
      <alignment vertical="center"/>
      <protection locked="0"/>
    </xf>
    <xf numFmtId="0" fontId="49" fillId="0" borderId="0" xfId="41" applyFont="1" applyAlignment="1">
      <alignment horizontal="center" vertical="center"/>
    </xf>
    <xf numFmtId="0" fontId="53" fillId="0" borderId="0" xfId="41" applyFont="1" applyAlignment="1" applyProtection="1">
      <alignment horizontal="center" wrapText="1"/>
    </xf>
    <xf numFmtId="0" fontId="51" fillId="0" borderId="0" xfId="0" applyFont="1" applyAlignment="1">
      <alignment horizontal="center" wrapText="1"/>
    </xf>
    <xf numFmtId="0" fontId="42" fillId="24" borderId="0" xfId="41" applyFont="1" applyFill="1" applyAlignment="1">
      <alignment vertical="center"/>
    </xf>
    <xf numFmtId="176" fontId="42" fillId="0" borderId="16" xfId="41" applyNumberFormat="1" applyFont="1" applyFill="1" applyBorder="1" applyAlignment="1" applyProtection="1">
      <alignment vertical="center" shrinkToFit="1"/>
      <protection hidden="1"/>
    </xf>
    <xf numFmtId="0" fontId="52" fillId="0" borderId="47" xfId="41" applyFont="1" applyBorder="1" applyAlignment="1" applyProtection="1">
      <alignment vertical="center" shrinkToFit="1"/>
      <protection locked="0"/>
    </xf>
    <xf numFmtId="0" fontId="42" fillId="0" borderId="49" xfId="41" applyFont="1" applyBorder="1" applyAlignment="1" applyProtection="1">
      <alignment vertical="center" shrinkToFit="1"/>
      <protection locked="0"/>
    </xf>
    <xf numFmtId="176" fontId="42" fillId="0" borderId="16" xfId="41" applyNumberFormat="1" applyFont="1" applyFill="1" applyBorder="1" applyAlignment="1" applyProtection="1">
      <alignment vertical="center" shrinkToFit="1"/>
      <protection locked="0"/>
    </xf>
    <xf numFmtId="0" fontId="52" fillId="0" borderId="37" xfId="41" applyFont="1" applyBorder="1" applyAlignment="1" applyProtection="1">
      <alignment vertical="center" shrinkToFit="1"/>
      <protection locked="0"/>
    </xf>
    <xf numFmtId="0" fontId="42" fillId="0" borderId="36" xfId="41" applyFont="1" applyBorder="1" applyAlignment="1" applyProtection="1">
      <alignment vertical="center" shrinkToFit="1"/>
      <protection locked="0"/>
    </xf>
    <xf numFmtId="49" fontId="42" fillId="0" borderId="0" xfId="41" applyNumberFormat="1" applyFont="1" applyAlignment="1">
      <alignment vertical="center"/>
    </xf>
    <xf numFmtId="0" fontId="48" fillId="0" borderId="0" xfId="41" applyFont="1" applyAlignment="1" applyProtection="1">
      <alignment horizontal="left" shrinkToFit="1"/>
      <protection hidden="1"/>
    </xf>
    <xf numFmtId="0" fontId="48" fillId="0" borderId="0" xfId="41" applyFont="1" applyFill="1" applyAlignment="1">
      <alignment vertical="center" wrapText="1"/>
    </xf>
    <xf numFmtId="0" fontId="49" fillId="0" borderId="0" xfId="41" applyFont="1" applyFill="1" applyAlignment="1">
      <alignment horizontal="right" vertical="top" wrapText="1"/>
    </xf>
    <xf numFmtId="0" fontId="51" fillId="0" borderId="0" xfId="41" applyFont="1" applyAlignment="1"/>
    <xf numFmtId="0" fontId="59" fillId="0" borderId="60" xfId="41" applyFont="1" applyFill="1" applyBorder="1" applyAlignment="1" applyProtection="1">
      <alignment horizontal="left" vertical="center"/>
      <protection hidden="1"/>
    </xf>
    <xf numFmtId="0" fontId="59" fillId="0" borderId="60" xfId="41" applyFont="1" applyFill="1" applyBorder="1" applyAlignment="1" applyProtection="1">
      <alignment horizontal="center" vertical="center"/>
      <protection hidden="1"/>
    </xf>
    <xf numFmtId="177" fontId="42" fillId="0" borderId="11" xfId="41" applyNumberFormat="1" applyFont="1" applyFill="1" applyBorder="1" applyAlignment="1" applyProtection="1">
      <alignment horizontal="center" vertical="center" shrinkToFit="1"/>
      <protection locked="0"/>
    </xf>
    <xf numFmtId="0" fontId="42" fillId="29" borderId="46" xfId="41" applyFont="1" applyFill="1" applyBorder="1" applyAlignment="1" applyProtection="1">
      <alignment horizontal="center" vertical="center"/>
      <protection locked="0"/>
    </xf>
    <xf numFmtId="49" fontId="42" fillId="29" borderId="46" xfId="41" applyNumberFormat="1" applyFont="1" applyFill="1" applyBorder="1" applyAlignment="1" applyProtection="1">
      <alignment horizontal="center" vertical="center"/>
      <protection locked="0"/>
    </xf>
    <xf numFmtId="0" fontId="53" fillId="0" borderId="0" xfId="41" applyFont="1" applyAlignment="1" applyProtection="1">
      <alignment horizontal="center" wrapText="1"/>
    </xf>
    <xf numFmtId="0" fontId="51" fillId="0" borderId="0" xfId="0" applyFont="1" applyAlignment="1">
      <alignment horizontal="center" wrapText="1"/>
    </xf>
    <xf numFmtId="177" fontId="42" fillId="30" borderId="40" xfId="41" applyNumberFormat="1" applyFont="1" applyFill="1" applyBorder="1" applyAlignment="1" applyProtection="1">
      <alignment horizontal="center" vertical="center" shrinkToFit="1"/>
      <protection hidden="1"/>
    </xf>
    <xf numFmtId="180" fontId="42" fillId="0" borderId="10" xfId="41" applyNumberFormat="1" applyFont="1" applyBorder="1" applyAlignment="1" applyProtection="1">
      <alignment horizontal="center" vertical="center"/>
      <protection hidden="1"/>
    </xf>
    <xf numFmtId="0" fontId="52" fillId="0" borderId="75" xfId="41" applyFont="1" applyBorder="1" applyAlignment="1" applyProtection="1">
      <alignment vertical="center" shrinkToFit="1"/>
      <protection locked="0"/>
    </xf>
    <xf numFmtId="0" fontId="42" fillId="0" borderId="74" xfId="41" applyFont="1" applyBorder="1" applyAlignment="1" applyProtection="1">
      <alignment vertical="center" shrinkToFit="1"/>
      <protection locked="0"/>
    </xf>
    <xf numFmtId="0" fontId="66" fillId="0" borderId="70" xfId="43" applyFont="1" applyBorder="1" applyAlignment="1" applyProtection="1">
      <alignment vertical="center" wrapText="1" shrinkToFit="1"/>
      <protection locked="0"/>
    </xf>
    <xf numFmtId="178" fontId="52" fillId="0" borderId="94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41" applyFont="1" applyAlignment="1" applyProtection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119" xfId="41" applyFont="1" applyBorder="1" applyAlignment="1" applyProtection="1">
      <alignment vertical="center" wrapText="1" shrinkToFit="1"/>
      <protection locked="0"/>
    </xf>
    <xf numFmtId="14" fontId="59" fillId="0" borderId="60" xfId="41" applyNumberFormat="1" applyFont="1" applyFill="1" applyBorder="1" applyAlignment="1" applyProtection="1">
      <alignment horizontal="left" vertical="center" shrinkToFit="1"/>
      <protection hidden="1"/>
    </xf>
    <xf numFmtId="14" fontId="51" fillId="30" borderId="119" xfId="41" applyNumberFormat="1" applyFont="1" applyFill="1" applyBorder="1" applyAlignment="1" applyProtection="1">
      <alignment horizontal="center" vertical="center" wrapText="1"/>
      <protection hidden="1"/>
    </xf>
    <xf numFmtId="0" fontId="51" fillId="30" borderId="119" xfId="41" applyFont="1" applyFill="1" applyBorder="1" applyAlignment="1" applyProtection="1">
      <alignment vertical="center" wrapText="1"/>
      <protection hidden="1"/>
    </xf>
    <xf numFmtId="177" fontId="42" fillId="30" borderId="96" xfId="41" applyNumberFormat="1" applyFont="1" applyFill="1" applyBorder="1" applyAlignment="1" applyProtection="1">
      <alignment horizontal="center" vertical="center" shrinkToFit="1"/>
      <protection hidden="1"/>
    </xf>
    <xf numFmtId="0" fontId="42" fillId="0" borderId="125" xfId="41" applyFont="1" applyBorder="1" applyAlignment="1" applyProtection="1">
      <alignment vertical="center" shrinkToFit="1"/>
      <protection locked="0"/>
    </xf>
    <xf numFmtId="0" fontId="51" fillId="0" borderId="119" xfId="41" applyFont="1" applyFill="1" applyBorder="1" applyAlignment="1" applyProtection="1">
      <alignment horizontal="left" vertical="center" wrapText="1" shrinkToFit="1"/>
      <protection locked="0"/>
    </xf>
    <xf numFmtId="0" fontId="9" fillId="0" borderId="121" xfId="41" applyFont="1" applyBorder="1" applyAlignment="1" applyProtection="1">
      <alignment horizontal="left" vertical="center" wrapText="1" shrinkToFit="1"/>
      <protection locked="0"/>
    </xf>
    <xf numFmtId="177" fontId="42" fillId="30" borderId="119" xfId="41" applyNumberFormat="1" applyFont="1" applyFill="1" applyBorder="1" applyAlignment="1" applyProtection="1">
      <alignment horizontal="center" vertical="center" shrinkToFit="1"/>
      <protection hidden="1"/>
    </xf>
    <xf numFmtId="178" fontId="52" fillId="0" borderId="112" xfId="0" applyNumberFormat="1" applyFont="1" applyBorder="1" applyAlignment="1" applyProtection="1">
      <alignment horizontal="center" vertical="center" shrinkToFit="1"/>
      <protection locked="0"/>
    </xf>
    <xf numFmtId="14" fontId="51" fillId="0" borderId="125" xfId="41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125" xfId="41" applyFont="1" applyBorder="1" applyAlignment="1" applyProtection="1">
      <alignment vertical="center" wrapText="1" shrinkToFit="1"/>
      <protection locked="0"/>
    </xf>
    <xf numFmtId="0" fontId="52" fillId="0" borderId="126" xfId="41" applyFont="1" applyBorder="1" applyAlignment="1" applyProtection="1">
      <alignment vertical="center" shrinkToFit="1"/>
      <protection locked="0"/>
    </xf>
    <xf numFmtId="0" fontId="51" fillId="30" borderId="40" xfId="41" applyFont="1" applyFill="1" applyBorder="1" applyAlignment="1" applyProtection="1">
      <alignment vertical="center" wrapText="1"/>
      <protection hidden="1"/>
    </xf>
    <xf numFmtId="177" fontId="42" fillId="0" borderId="125" xfId="41" applyNumberFormat="1" applyFont="1" applyFill="1" applyBorder="1" applyAlignment="1" applyProtection="1">
      <alignment horizontal="center" vertical="center" shrinkToFit="1"/>
      <protection locked="0"/>
    </xf>
    <xf numFmtId="177" fontId="42" fillId="0" borderId="123" xfId="41" applyNumberFormat="1" applyFont="1" applyFill="1" applyBorder="1" applyAlignment="1" applyProtection="1">
      <alignment horizontal="center" vertical="center" shrinkToFit="1"/>
      <protection locked="0"/>
    </xf>
    <xf numFmtId="0" fontId="51" fillId="30" borderId="96" xfId="41" applyFont="1" applyFill="1" applyBorder="1" applyAlignment="1" applyProtection="1">
      <alignment vertical="center" wrapText="1"/>
      <protection hidden="1"/>
    </xf>
    <xf numFmtId="0" fontId="51" fillId="0" borderId="49" xfId="41" applyFont="1" applyBorder="1" applyAlignment="1" applyProtection="1">
      <alignment vertical="center" wrapText="1" shrinkToFit="1"/>
      <protection locked="0"/>
    </xf>
    <xf numFmtId="0" fontId="51" fillId="0" borderId="123" xfId="41" applyFont="1" applyFill="1" applyBorder="1" applyAlignment="1" applyProtection="1">
      <alignment vertical="center" wrapText="1"/>
      <protection locked="0"/>
    </xf>
    <xf numFmtId="0" fontId="51" fillId="0" borderId="11" xfId="41" applyFont="1" applyFill="1" applyBorder="1" applyAlignment="1" applyProtection="1">
      <alignment vertical="center" wrapText="1"/>
      <protection locked="0"/>
    </xf>
    <xf numFmtId="14" fontId="51" fillId="30" borderId="96" xfId="41" applyNumberFormat="1" applyFont="1" applyFill="1" applyBorder="1" applyAlignment="1" applyProtection="1">
      <alignment horizontal="center" vertical="center" wrapText="1"/>
      <protection hidden="1"/>
    </xf>
    <xf numFmtId="0" fontId="51" fillId="0" borderId="125" xfId="41" applyFont="1" applyFill="1" applyBorder="1" applyAlignment="1" applyProtection="1">
      <alignment vertical="center" wrapText="1"/>
      <protection locked="0"/>
    </xf>
    <xf numFmtId="0" fontId="51" fillId="0" borderId="48" xfId="41" applyFont="1" applyFill="1" applyBorder="1" applyAlignment="1" applyProtection="1">
      <alignment horizontal="left" vertical="center" wrapText="1" shrinkToFit="1"/>
      <protection locked="0"/>
    </xf>
    <xf numFmtId="0" fontId="51" fillId="0" borderId="36" xfId="41" applyFont="1" applyBorder="1" applyAlignment="1" applyProtection="1">
      <alignment vertical="center" wrapText="1" shrinkToFit="1"/>
      <protection locked="0"/>
    </xf>
    <xf numFmtId="14" fontId="51" fillId="30" borderId="40" xfId="41" applyNumberFormat="1" applyFont="1" applyFill="1" applyBorder="1" applyAlignment="1" applyProtection="1">
      <alignment horizontal="center" vertical="center" wrapText="1"/>
      <protection hidden="1"/>
    </xf>
    <xf numFmtId="0" fontId="0" fillId="0" borderId="106" xfId="0" applyBorder="1" applyAlignment="1" applyProtection="1">
      <alignment horizontal="left" vertical="center"/>
      <protection locked="0"/>
    </xf>
    <xf numFmtId="0" fontId="51" fillId="0" borderId="40" xfId="41" applyFont="1" applyFill="1" applyBorder="1" applyAlignment="1" applyProtection="1">
      <alignment vertical="center" wrapText="1"/>
      <protection locked="0"/>
    </xf>
    <xf numFmtId="177" fontId="42" fillId="0" borderId="40" xfId="41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41" applyFont="1" applyAlignment="1" applyProtection="1">
      <alignment vertical="center"/>
    </xf>
    <xf numFmtId="0" fontId="42" fillId="0" borderId="0" xfId="41" applyFont="1" applyAlignment="1" applyProtection="1">
      <alignment horizontal="center" vertical="center"/>
    </xf>
    <xf numFmtId="49" fontId="43" fillId="0" borderId="0" xfId="41" applyNumberFormat="1" applyFont="1" applyFill="1" applyAlignment="1" applyProtection="1">
      <alignment vertical="center"/>
    </xf>
    <xf numFmtId="0" fontId="44" fillId="0" borderId="0" xfId="87" applyFont="1" applyFill="1" applyProtection="1">
      <alignment vertical="center"/>
    </xf>
    <xf numFmtId="0" fontId="42" fillId="0" borderId="0" xfId="41" applyFont="1" applyBorder="1" applyAlignment="1" applyProtection="1"/>
    <xf numFmtId="0" fontId="42" fillId="0" borderId="0" xfId="41" applyFont="1" applyBorder="1" applyAlignment="1" applyProtection="1">
      <alignment horizontal="right"/>
    </xf>
    <xf numFmtId="0" fontId="47" fillId="0" borderId="0" xfId="41" applyFont="1" applyAlignment="1" applyProtection="1">
      <alignment horizontal="right"/>
    </xf>
    <xf numFmtId="0" fontId="45" fillId="0" borderId="0" xfId="87" applyFont="1" applyFill="1" applyBorder="1" applyAlignment="1" applyProtection="1">
      <alignment vertical="center"/>
    </xf>
    <xf numFmtId="0" fontId="63" fillId="0" borderId="0" xfId="43" applyFont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31" fontId="42" fillId="0" borderId="0" xfId="41" applyNumberFormat="1" applyFont="1" applyBorder="1" applyAlignment="1" applyProtection="1">
      <alignment vertical="center"/>
    </xf>
    <xf numFmtId="0" fontId="42" fillId="0" borderId="0" xfId="41" applyFont="1" applyAlignment="1" applyProtection="1">
      <alignment horizontal="right" vertical="center"/>
    </xf>
    <xf numFmtId="0" fontId="40" fillId="0" borderId="0" xfId="88" applyFont="1" applyFill="1" applyBorder="1" applyAlignment="1" applyProtection="1">
      <alignment vertical="center"/>
    </xf>
    <xf numFmtId="0" fontId="41" fillId="0" borderId="0" xfId="88" applyFont="1" applyFill="1" applyBorder="1" applyAlignment="1" applyProtection="1">
      <alignment vertical="center"/>
    </xf>
    <xf numFmtId="0" fontId="49" fillId="0" borderId="0" xfId="41" applyFont="1" applyAlignment="1" applyProtection="1">
      <alignment horizontal="center" vertical="center"/>
    </xf>
    <xf numFmtId="49" fontId="42" fillId="0" borderId="22" xfId="41" applyNumberFormat="1" applyFont="1" applyBorder="1" applyAlignment="1" applyProtection="1">
      <alignment horizontal="center" vertical="center" wrapText="1"/>
    </xf>
    <xf numFmtId="49" fontId="42" fillId="0" borderId="28" xfId="41" applyNumberFormat="1" applyFont="1" applyBorder="1" applyAlignment="1" applyProtection="1">
      <alignment horizontal="center" vertical="center" shrinkToFit="1"/>
    </xf>
    <xf numFmtId="0" fontId="42" fillId="0" borderId="42" xfId="41" applyFont="1" applyBorder="1" applyAlignment="1" applyProtection="1">
      <alignment horizontal="center" vertical="center" wrapText="1"/>
    </xf>
    <xf numFmtId="0" fontId="42" fillId="0" borderId="32" xfId="41" applyFont="1" applyBorder="1" applyAlignment="1" applyProtection="1">
      <alignment horizontal="center" vertical="center"/>
    </xf>
    <xf numFmtId="0" fontId="42" fillId="0" borderId="41" xfId="0" applyFont="1" applyBorder="1" applyAlignment="1" applyProtection="1">
      <alignment horizontal="center" vertical="center" shrinkToFit="1"/>
    </xf>
    <xf numFmtId="49" fontId="42" fillId="0" borderId="28" xfId="41" applyNumberFormat="1" applyFont="1" applyBorder="1" applyAlignment="1" applyProtection="1">
      <alignment horizontal="center" vertical="center" wrapText="1"/>
    </xf>
    <xf numFmtId="0" fontId="42" fillId="0" borderId="42" xfId="0" applyFont="1" applyBorder="1" applyAlignment="1" applyProtection="1">
      <alignment horizontal="center" vertical="center"/>
    </xf>
    <xf numFmtId="49" fontId="42" fillId="0" borderId="76" xfId="41" applyNumberFormat="1" applyFont="1" applyBorder="1" applyAlignment="1" applyProtection="1">
      <alignment horizontal="center" vertical="center"/>
    </xf>
    <xf numFmtId="0" fontId="42" fillId="0" borderId="77" xfId="41" applyFont="1" applyBorder="1" applyAlignment="1" applyProtection="1">
      <alignment horizontal="center" vertical="center"/>
    </xf>
    <xf numFmtId="49" fontId="42" fillId="0" borderId="91" xfId="41" applyNumberFormat="1" applyFont="1" applyBorder="1" applyAlignment="1" applyProtection="1">
      <alignment horizontal="center" vertical="center"/>
    </xf>
    <xf numFmtId="178" fontId="52" fillId="0" borderId="112" xfId="0" applyNumberFormat="1" applyFont="1" applyBorder="1" applyAlignment="1" applyProtection="1">
      <alignment horizontal="center" vertical="center" shrinkToFit="1"/>
    </xf>
    <xf numFmtId="0" fontId="57" fillId="27" borderId="46" xfId="41" applyFont="1" applyFill="1" applyBorder="1" applyAlignment="1" applyProtection="1">
      <alignment horizontal="center" vertical="center"/>
    </xf>
    <xf numFmtId="0" fontId="49" fillId="0" borderId="21" xfId="41" applyFont="1" applyBorder="1" applyAlignment="1" applyProtection="1">
      <alignment horizontal="center" vertical="center"/>
    </xf>
    <xf numFmtId="0" fontId="49" fillId="0" borderId="68" xfId="41" applyFont="1" applyBorder="1" applyAlignment="1" applyProtection="1">
      <alignment horizontal="center" vertical="center"/>
    </xf>
    <xf numFmtId="0" fontId="49" fillId="0" borderId="51" xfId="41" applyFont="1" applyBorder="1" applyAlignment="1" applyProtection="1">
      <alignment horizontal="center" vertical="center"/>
    </xf>
    <xf numFmtId="0" fontId="49" fillId="0" borderId="56" xfId="41" applyFont="1" applyBorder="1" applyAlignment="1" applyProtection="1">
      <alignment horizontal="center" vertical="center" wrapText="1"/>
    </xf>
    <xf numFmtId="0" fontId="49" fillId="0" borderId="57" xfId="41" applyFont="1" applyBorder="1" applyAlignment="1" applyProtection="1">
      <alignment horizontal="center" vertical="center"/>
    </xf>
    <xf numFmtId="0" fontId="49" fillId="0" borderId="56" xfId="41" applyFont="1" applyBorder="1" applyAlignment="1" applyProtection="1">
      <alignment horizontal="center" vertical="center"/>
    </xf>
    <xf numFmtId="0" fontId="49" fillId="0" borderId="69" xfId="41" applyFont="1" applyBorder="1" applyAlignment="1" applyProtection="1">
      <alignment horizontal="center" vertical="center" shrinkToFit="1"/>
    </xf>
    <xf numFmtId="0" fontId="42" fillId="28" borderId="46" xfId="41" applyFont="1" applyFill="1" applyBorder="1" applyAlignment="1" applyProtection="1">
      <alignment horizontal="center" vertical="center"/>
    </xf>
    <xf numFmtId="49" fontId="42" fillId="28" borderId="46" xfId="41" applyNumberFormat="1" applyFont="1" applyFill="1" applyBorder="1" applyAlignment="1" applyProtection="1">
      <alignment horizontal="center" vertical="center"/>
    </xf>
    <xf numFmtId="0" fontId="58" fillId="0" borderId="59" xfId="41" applyFont="1" applyBorder="1" applyAlignment="1" applyProtection="1">
      <alignment horizontal="center" vertical="center"/>
    </xf>
    <xf numFmtId="0" fontId="59" fillId="0" borderId="60" xfId="41" applyFont="1" applyBorder="1" applyAlignment="1" applyProtection="1">
      <alignment horizontal="left" vertical="center" wrapText="1"/>
    </xf>
    <xf numFmtId="0" fontId="59" fillId="0" borderId="60" xfId="41" applyFont="1" applyBorder="1" applyAlignment="1" applyProtection="1">
      <alignment horizontal="left" vertical="center"/>
    </xf>
    <xf numFmtId="0" fontId="60" fillId="0" borderId="61" xfId="41" applyFont="1" applyBorder="1" applyAlignment="1" applyProtection="1">
      <alignment horizontal="left" vertical="center"/>
    </xf>
    <xf numFmtId="0" fontId="62" fillId="0" borderId="60" xfId="41" applyFont="1" applyBorder="1" applyAlignment="1" applyProtection="1">
      <alignment horizontal="center" vertical="center"/>
    </xf>
    <xf numFmtId="0" fontId="62" fillId="0" borderId="61" xfId="41" applyFont="1" applyBorder="1" applyAlignment="1" applyProtection="1">
      <alignment horizontal="center" vertical="center"/>
    </xf>
    <xf numFmtId="0" fontId="0" fillId="0" borderId="108" xfId="0" applyBorder="1" applyAlignment="1" applyProtection="1">
      <alignment horizontal="left" vertical="center" wrapText="1"/>
    </xf>
    <xf numFmtId="0" fontId="42" fillId="29" borderId="46" xfId="41" applyFont="1" applyFill="1" applyBorder="1" applyAlignment="1" applyProtection="1">
      <alignment horizontal="center" vertical="center"/>
    </xf>
    <xf numFmtId="49" fontId="42" fillId="29" borderId="46" xfId="41" applyNumberFormat="1" applyFont="1" applyFill="1" applyBorder="1" applyAlignment="1" applyProtection="1">
      <alignment horizontal="center" vertical="center"/>
    </xf>
    <xf numFmtId="49" fontId="49" fillId="0" borderId="33" xfId="41" applyNumberFormat="1" applyFont="1" applyBorder="1" applyAlignment="1" applyProtection="1">
      <alignment horizontal="center" vertical="center" shrinkToFit="1"/>
    </xf>
    <xf numFmtId="0" fontId="51" fillId="0" borderId="48" xfId="41" applyFont="1" applyFill="1" applyBorder="1" applyAlignment="1" applyProtection="1">
      <alignment horizontal="left" vertical="center" wrapText="1" shrinkToFit="1"/>
    </xf>
    <xf numFmtId="0" fontId="51" fillId="0" borderId="49" xfId="41" applyFont="1" applyBorder="1" applyAlignment="1" applyProtection="1">
      <alignment vertical="center" wrapText="1" shrinkToFit="1"/>
    </xf>
    <xf numFmtId="0" fontId="52" fillId="0" borderId="47" xfId="41" applyFont="1" applyBorder="1" applyAlignment="1" applyProtection="1">
      <alignment vertical="center" shrinkToFit="1"/>
    </xf>
    <xf numFmtId="0" fontId="42" fillId="0" borderId="49" xfId="41" applyFont="1" applyBorder="1" applyAlignment="1" applyProtection="1">
      <alignment vertical="center" shrinkToFit="1"/>
    </xf>
    <xf numFmtId="0" fontId="51" fillId="0" borderId="49" xfId="41" applyFont="1" applyBorder="1" applyAlignment="1" applyProtection="1">
      <alignment vertical="center"/>
    </xf>
    <xf numFmtId="0" fontId="0" fillId="0" borderId="106" xfId="0" applyBorder="1" applyAlignment="1" applyProtection="1">
      <alignment horizontal="left" vertical="center" wrapText="1"/>
    </xf>
    <xf numFmtId="49" fontId="49" fillId="0" borderId="31" xfId="41" applyNumberFormat="1" applyFont="1" applyBorder="1" applyAlignment="1" applyProtection="1">
      <alignment horizontal="center" vertical="center" shrinkToFit="1"/>
    </xf>
    <xf numFmtId="0" fontId="51" fillId="0" borderId="38" xfId="41" applyFont="1" applyFill="1" applyBorder="1" applyAlignment="1" applyProtection="1">
      <alignment horizontal="left" vertical="center" wrapText="1" shrinkToFit="1"/>
    </xf>
    <xf numFmtId="0" fontId="51" fillId="0" borderId="36" xfId="41" applyFont="1" applyBorder="1" applyAlignment="1" applyProtection="1">
      <alignment vertical="center" wrapText="1" shrinkToFit="1"/>
    </xf>
    <xf numFmtId="0" fontId="42" fillId="0" borderId="36" xfId="41" applyFont="1" applyBorder="1" applyAlignment="1" applyProtection="1">
      <alignment vertical="center" shrinkToFit="1"/>
    </xf>
    <xf numFmtId="0" fontId="51" fillId="0" borderId="36" xfId="41" applyFont="1" applyBorder="1" applyAlignment="1" applyProtection="1">
      <alignment vertical="center"/>
    </xf>
    <xf numFmtId="0" fontId="51" fillId="0" borderId="37" xfId="41" applyFont="1" applyBorder="1" applyAlignment="1" applyProtection="1">
      <alignment vertical="center" wrapText="1"/>
    </xf>
    <xf numFmtId="0" fontId="66" fillId="0" borderId="70" xfId="43" applyFont="1" applyBorder="1" applyAlignment="1" applyProtection="1">
      <alignment horizontal="left" vertical="center" wrapText="1" shrinkToFit="1"/>
    </xf>
    <xf numFmtId="0" fontId="9" fillId="0" borderId="70" xfId="41" applyFont="1" applyBorder="1" applyAlignment="1" applyProtection="1">
      <alignment horizontal="left" vertical="center" wrapText="1" shrinkToFit="1"/>
    </xf>
    <xf numFmtId="0" fontId="0" fillId="0" borderId="70" xfId="41" applyFont="1" applyBorder="1" applyAlignment="1" applyProtection="1">
      <alignment horizontal="left" vertical="center" wrapText="1" shrinkToFit="1"/>
    </xf>
    <xf numFmtId="49" fontId="49" fillId="0" borderId="34" xfId="41" applyNumberFormat="1" applyFont="1" applyBorder="1" applyAlignment="1" applyProtection="1">
      <alignment horizontal="center" vertical="center" shrinkToFit="1"/>
    </xf>
    <xf numFmtId="0" fontId="51" fillId="0" borderId="114" xfId="41" applyFont="1" applyFill="1" applyBorder="1" applyAlignment="1" applyProtection="1">
      <alignment horizontal="left" vertical="center" wrapText="1" shrinkToFit="1"/>
    </xf>
    <xf numFmtId="0" fontId="51" fillId="0" borderId="115" xfId="41" applyFont="1" applyBorder="1" applyAlignment="1" applyProtection="1">
      <alignment vertical="center" wrapText="1" shrinkToFit="1"/>
    </xf>
    <xf numFmtId="0" fontId="52" fillId="0" borderId="116" xfId="41" applyFont="1" applyBorder="1" applyAlignment="1" applyProtection="1">
      <alignment vertical="center" shrinkToFit="1"/>
    </xf>
    <xf numFmtId="0" fontId="42" fillId="0" borderId="115" xfId="41" applyFont="1" applyBorder="1" applyAlignment="1" applyProtection="1">
      <alignment vertical="center" shrinkToFit="1"/>
    </xf>
    <xf numFmtId="0" fontId="51" fillId="0" borderId="115" xfId="41" applyFont="1" applyBorder="1" applyAlignment="1" applyProtection="1">
      <alignment vertical="center"/>
    </xf>
    <xf numFmtId="0" fontId="51" fillId="0" borderId="116" xfId="41" applyFont="1" applyBorder="1" applyAlignment="1" applyProtection="1">
      <alignment vertical="center" wrapText="1"/>
    </xf>
    <xf numFmtId="0" fontId="9" fillId="0" borderId="117" xfId="41" applyFont="1" applyBorder="1" applyAlignment="1" applyProtection="1">
      <alignment horizontal="left" vertical="center" wrapText="1" shrinkToFit="1"/>
    </xf>
    <xf numFmtId="49" fontId="47" fillId="0" borderId="118" xfId="41" applyNumberFormat="1" applyFont="1" applyFill="1" applyBorder="1" applyAlignment="1" applyProtection="1">
      <alignment horizontal="center" vertical="center" shrinkToFit="1"/>
    </xf>
    <xf numFmtId="0" fontId="51" fillId="0" borderId="119" xfId="41" applyFont="1" applyFill="1" applyBorder="1" applyAlignment="1" applyProtection="1">
      <alignment horizontal="left" vertical="center" wrapText="1" shrinkToFit="1"/>
    </xf>
    <xf numFmtId="0" fontId="51" fillId="0" borderId="119" xfId="41" applyFont="1" applyBorder="1" applyAlignment="1" applyProtection="1">
      <alignment vertical="center" wrapText="1" shrinkToFit="1"/>
    </xf>
    <xf numFmtId="0" fontId="52" fillId="0" borderId="75" xfId="41" applyFont="1" applyBorder="1" applyAlignment="1" applyProtection="1">
      <alignment vertical="center" shrinkToFit="1"/>
    </xf>
    <xf numFmtId="0" fontId="42" fillId="0" borderId="74" xfId="41" applyFont="1" applyBorder="1" applyAlignment="1" applyProtection="1">
      <alignment vertical="center" shrinkToFit="1"/>
    </xf>
    <xf numFmtId="0" fontId="51" fillId="0" borderId="119" xfId="41" applyFont="1" applyBorder="1" applyAlignment="1" applyProtection="1">
      <alignment vertical="center"/>
    </xf>
    <xf numFmtId="0" fontId="51" fillId="0" borderId="120" xfId="41" applyFont="1" applyBorder="1" applyAlignment="1" applyProtection="1">
      <alignment vertical="center" wrapText="1"/>
    </xf>
    <xf numFmtId="0" fontId="9" fillId="0" borderId="121" xfId="41" applyFont="1" applyBorder="1" applyAlignment="1" applyProtection="1">
      <alignment horizontal="left" vertical="center" wrapText="1" shrinkToFit="1"/>
    </xf>
    <xf numFmtId="49" fontId="42" fillId="0" borderId="0" xfId="41" applyNumberFormat="1" applyFont="1" applyAlignment="1" applyProtection="1">
      <alignment vertical="center"/>
    </xf>
    <xf numFmtId="49" fontId="42" fillId="0" borderId="0" xfId="41" applyNumberFormat="1" applyFont="1" applyFill="1" applyAlignment="1" applyProtection="1">
      <alignment vertical="center"/>
    </xf>
    <xf numFmtId="0" fontId="42" fillId="0" borderId="0" xfId="41" applyFont="1" applyFill="1" applyAlignment="1" applyProtection="1">
      <alignment vertical="center"/>
    </xf>
    <xf numFmtId="0" fontId="50" fillId="0" borderId="0" xfId="41" applyFont="1" applyAlignment="1" applyProtection="1">
      <alignment vertical="center"/>
    </xf>
    <xf numFmtId="0" fontId="39" fillId="0" borderId="0" xfId="43" applyFont="1" applyAlignment="1" applyProtection="1">
      <alignment vertical="center"/>
    </xf>
    <xf numFmtId="0" fontId="63" fillId="0" borderId="0" xfId="43" applyFont="1" applyBorder="1" applyAlignment="1" applyProtection="1">
      <alignment vertical="center" wrapText="1"/>
    </xf>
    <xf numFmtId="49" fontId="42" fillId="0" borderId="29" xfId="41" applyNumberFormat="1" applyFont="1" applyBorder="1" applyAlignment="1" applyProtection="1">
      <alignment horizontal="center" vertical="center" wrapText="1"/>
    </xf>
    <xf numFmtId="49" fontId="42" fillId="0" borderId="55" xfId="41" applyNumberFormat="1" applyFont="1" applyBorder="1" applyAlignment="1" applyProtection="1">
      <alignment horizontal="center" vertical="center"/>
    </xf>
    <xf numFmtId="0" fontId="42" fillId="0" borderId="20" xfId="41" applyFont="1" applyBorder="1" applyAlignment="1" applyProtection="1">
      <alignment horizontal="center" vertical="center"/>
    </xf>
    <xf numFmtId="49" fontId="42" fillId="0" borderId="29" xfId="41" applyNumberFormat="1" applyFont="1" applyBorder="1" applyAlignment="1" applyProtection="1">
      <alignment horizontal="center" vertical="center"/>
    </xf>
    <xf numFmtId="0" fontId="49" fillId="0" borderId="62" xfId="41" applyFont="1" applyBorder="1" applyAlignment="1" applyProtection="1">
      <alignment horizontal="center" vertical="center"/>
    </xf>
    <xf numFmtId="0" fontId="49" fillId="0" borderId="57" xfId="41" applyFont="1" applyBorder="1" applyAlignment="1" applyProtection="1">
      <alignment horizontal="left" vertical="center"/>
    </xf>
    <xf numFmtId="0" fontId="49" fillId="0" borderId="81" xfId="41" applyFont="1" applyBorder="1" applyAlignment="1" applyProtection="1">
      <alignment horizontal="center" vertical="center" shrinkToFit="1"/>
    </xf>
    <xf numFmtId="0" fontId="49" fillId="0" borderId="15" xfId="41" applyFont="1" applyBorder="1" applyAlignment="1" applyProtection="1">
      <alignment horizontal="center" vertical="center"/>
    </xf>
    <xf numFmtId="0" fontId="59" fillId="0" borderId="60" xfId="41" applyFont="1" applyBorder="1" applyAlignment="1" applyProtection="1">
      <alignment horizontal="center" vertical="center"/>
    </xf>
    <xf numFmtId="0" fontId="29" fillId="0" borderId="82" xfId="43" applyBorder="1" applyAlignment="1" applyProtection="1">
      <alignment horizontal="left" vertical="center"/>
    </xf>
    <xf numFmtId="49" fontId="49" fillId="0" borderId="122" xfId="41" applyNumberFormat="1" applyFont="1" applyBorder="1" applyAlignment="1" applyProtection="1">
      <alignment horizontal="center" vertical="center" shrinkToFit="1"/>
    </xf>
    <xf numFmtId="49" fontId="47" fillId="0" borderId="124" xfId="41" applyNumberFormat="1" applyFont="1" applyFill="1" applyBorder="1" applyAlignment="1" applyProtection="1">
      <alignment horizontal="center" vertical="center" shrinkToFit="1"/>
    </xf>
    <xf numFmtId="0" fontId="48" fillId="0" borderId="0" xfId="41" applyFont="1" applyFill="1" applyAlignment="1" applyProtection="1">
      <alignment vertical="center" wrapText="1"/>
    </xf>
    <xf numFmtId="0" fontId="49" fillId="0" borderId="0" xfId="41" applyFont="1" applyFill="1" applyAlignment="1" applyProtection="1">
      <alignment horizontal="right" vertical="top" wrapText="1"/>
    </xf>
    <xf numFmtId="49" fontId="42" fillId="0" borderId="0" xfId="41" applyNumberFormat="1" applyFont="1" applyAlignment="1" applyProtection="1">
      <alignment vertical="center"/>
      <protection locked="0"/>
    </xf>
    <xf numFmtId="180" fontId="42" fillId="0" borderId="10" xfId="41" applyNumberFormat="1" applyFont="1" applyBorder="1" applyAlignment="1" applyProtection="1">
      <alignment horizontal="center" vertical="center"/>
      <protection locked="0"/>
    </xf>
    <xf numFmtId="49" fontId="51" fillId="0" borderId="40" xfId="41" applyNumberFormat="1" applyFont="1" applyFill="1" applyBorder="1" applyAlignment="1" applyProtection="1">
      <alignment horizontal="center" vertical="center" wrapText="1"/>
      <protection locked="0"/>
    </xf>
    <xf numFmtId="49" fontId="51" fillId="0" borderId="11" xfId="41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123" xfId="41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125" xfId="41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49" xfId="41" applyFont="1" applyBorder="1" applyAlignment="1" applyProtection="1">
      <alignment horizontal="center" vertical="center"/>
      <protection locked="0"/>
    </xf>
    <xf numFmtId="0" fontId="51" fillId="0" borderId="47" xfId="41" applyFont="1" applyBorder="1" applyAlignment="1" applyProtection="1">
      <alignment horizontal="center" vertical="center" wrapText="1"/>
      <protection locked="0"/>
    </xf>
    <xf numFmtId="0" fontId="51" fillId="0" borderId="36" xfId="41" applyFont="1" applyBorder="1" applyAlignment="1" applyProtection="1">
      <alignment horizontal="center" vertical="center"/>
      <protection locked="0"/>
    </xf>
    <xf numFmtId="0" fontId="51" fillId="0" borderId="37" xfId="41" applyFont="1" applyBorder="1" applyAlignment="1" applyProtection="1">
      <alignment horizontal="center" vertical="center" wrapText="1"/>
      <protection locked="0"/>
    </xf>
    <xf numFmtId="0" fontId="51" fillId="0" borderId="125" xfId="41" applyFont="1" applyBorder="1" applyAlignment="1" applyProtection="1">
      <alignment horizontal="center" vertical="center"/>
      <protection locked="0"/>
    </xf>
    <xf numFmtId="0" fontId="51" fillId="0" borderId="126" xfId="41" applyFont="1" applyBorder="1" applyAlignment="1" applyProtection="1">
      <alignment horizontal="center" vertical="center" wrapText="1"/>
      <protection locked="0"/>
    </xf>
    <xf numFmtId="0" fontId="51" fillId="0" borderId="119" xfId="41" applyFont="1" applyBorder="1" applyAlignment="1" applyProtection="1">
      <alignment horizontal="center" vertical="center"/>
      <protection locked="0"/>
    </xf>
    <xf numFmtId="0" fontId="51" fillId="0" borderId="120" xfId="41" applyFont="1" applyBorder="1" applyAlignment="1" applyProtection="1">
      <alignment horizontal="center" vertical="center" wrapText="1"/>
      <protection locked="0"/>
    </xf>
    <xf numFmtId="0" fontId="42" fillId="0" borderId="0" xfId="41" applyFont="1" applyAlignment="1" applyProtection="1">
      <alignment horizontal="left" vertical="center"/>
    </xf>
    <xf numFmtId="0" fontId="85" fillId="0" borderId="0" xfId="43" applyFont="1" applyAlignment="1" applyProtection="1">
      <alignment vertical="center"/>
    </xf>
    <xf numFmtId="0" fontId="29" fillId="0" borderId="0" xfId="43" applyBorder="1" applyAlignment="1" applyProtection="1">
      <alignment vertical="center"/>
    </xf>
    <xf numFmtId="0" fontId="37" fillId="0" borderId="0" xfId="0" applyFont="1" applyAlignment="1" applyProtection="1">
      <alignment horizontal="center" vertical="center" shrinkToFit="1"/>
      <protection hidden="1"/>
    </xf>
    <xf numFmtId="0" fontId="38" fillId="27" borderId="63" xfId="45" applyFont="1" applyFill="1" applyBorder="1" applyAlignment="1" applyProtection="1">
      <alignment horizontal="center" vertical="center" shrinkToFit="1"/>
      <protection hidden="1"/>
    </xf>
    <xf numFmtId="0" fontId="42" fillId="29" borderId="46" xfId="41" applyFont="1" applyFill="1" applyBorder="1" applyAlignment="1" applyProtection="1">
      <alignment horizontal="center" vertical="center" shrinkToFit="1"/>
      <protection locked="0"/>
    </xf>
    <xf numFmtId="0" fontId="42" fillId="0" borderId="73" xfId="0" applyFont="1" applyFill="1" applyBorder="1" applyAlignment="1" applyProtection="1">
      <alignment horizontal="center" vertical="center" shrinkToFit="1"/>
    </xf>
    <xf numFmtId="0" fontId="55" fillId="0" borderId="128" xfId="0" applyFont="1" applyFill="1" applyBorder="1" applyAlignment="1" applyProtection="1">
      <alignment horizontal="left" vertical="center"/>
    </xf>
    <xf numFmtId="0" fontId="87" fillId="0" borderId="129" xfId="0" quotePrefix="1" applyFont="1" applyBorder="1" applyAlignment="1" applyProtection="1">
      <alignment horizontal="center" vertical="center"/>
      <protection locked="0"/>
    </xf>
    <xf numFmtId="0" fontId="87" fillId="0" borderId="130" xfId="0" quotePrefix="1" applyFont="1" applyBorder="1" applyAlignment="1" applyProtection="1">
      <alignment horizontal="center" vertical="center"/>
      <protection locked="0"/>
    </xf>
    <xf numFmtId="0" fontId="49" fillId="63" borderId="69" xfId="41" applyFont="1" applyFill="1" applyBorder="1" applyAlignment="1" applyProtection="1">
      <alignment horizontal="center" vertical="center" shrinkToFit="1"/>
    </xf>
    <xf numFmtId="0" fontId="9" fillId="0" borderId="63" xfId="45" applyFont="1" applyFill="1" applyBorder="1" applyAlignment="1" applyProtection="1">
      <alignment horizontal="left" vertical="center" shrinkToFit="1"/>
      <protection hidden="1"/>
    </xf>
    <xf numFmtId="0" fontId="0" fillId="0" borderId="63" xfId="45" applyFont="1" applyFill="1" applyBorder="1" applyAlignment="1" applyProtection="1">
      <alignment horizontal="center" vertical="center"/>
      <protection hidden="1"/>
    </xf>
    <xf numFmtId="0" fontId="9" fillId="0" borderId="63" xfId="45" applyFont="1" applyFill="1" applyBorder="1" applyAlignment="1" applyProtection="1">
      <alignment horizontal="left" vertical="center"/>
      <protection hidden="1"/>
    </xf>
    <xf numFmtId="0" fontId="0" fillId="0" borderId="63" xfId="45" applyFont="1" applyFill="1" applyBorder="1" applyAlignment="1" applyProtection="1">
      <alignment horizontal="left" vertical="center"/>
      <protection hidden="1"/>
    </xf>
    <xf numFmtId="0" fontId="0" fillId="0" borderId="63" xfId="45" applyNumberFormat="1" applyFont="1" applyFill="1" applyBorder="1" applyAlignment="1" applyProtection="1">
      <alignment horizontal="left" vertical="center"/>
      <protection hidden="1"/>
    </xf>
    <xf numFmtId="0" fontId="0" fillId="0" borderId="63" xfId="0" applyNumberFormat="1" applyBorder="1" applyAlignment="1">
      <alignment horizontal="left" vertical="center"/>
    </xf>
    <xf numFmtId="0" fontId="0" fillId="0" borderId="63" xfId="0" applyNumberFormat="1" applyFill="1" applyBorder="1" applyAlignment="1">
      <alignment horizontal="left" vertical="center"/>
    </xf>
    <xf numFmtId="182" fontId="0" fillId="0" borderId="63" xfId="0" applyNumberFormat="1" applyFill="1" applyBorder="1" applyAlignment="1">
      <alignment horizontal="left" vertical="center"/>
    </xf>
    <xf numFmtId="0" fontId="0" fillId="0" borderId="63" xfId="45" applyFont="1" applyFill="1" applyBorder="1" applyAlignment="1" applyProtection="1">
      <alignment horizontal="left" vertical="center" shrinkToFit="1"/>
      <protection hidden="1"/>
    </xf>
    <xf numFmtId="0" fontId="0" fillId="0" borderId="133" xfId="0" applyBorder="1" applyAlignment="1" applyProtection="1">
      <alignment horizontal="left" vertical="center" wrapText="1"/>
    </xf>
    <xf numFmtId="0" fontId="66" fillId="0" borderId="134" xfId="43" applyFont="1" applyBorder="1" applyAlignment="1" applyProtection="1">
      <alignment horizontal="left" vertical="center" wrapText="1" shrinkToFit="1"/>
      <protection locked="0"/>
    </xf>
    <xf numFmtId="0" fontId="9" fillId="0" borderId="134" xfId="41" applyFont="1" applyBorder="1" applyAlignment="1" applyProtection="1">
      <alignment horizontal="left" vertical="center" wrapText="1" shrinkToFit="1"/>
      <protection locked="0"/>
    </xf>
    <xf numFmtId="0" fontId="0" fillId="0" borderId="134" xfId="41" applyFont="1" applyBorder="1" applyAlignment="1" applyProtection="1">
      <alignment horizontal="left" vertical="center" wrapText="1" shrinkToFit="1"/>
      <protection locked="0"/>
    </xf>
    <xf numFmtId="0" fontId="9" fillId="0" borderId="135" xfId="41" applyFont="1" applyBorder="1" applyAlignment="1" applyProtection="1">
      <alignment horizontal="left" vertical="center" wrapText="1" shrinkToFit="1"/>
      <protection locked="0"/>
    </xf>
    <xf numFmtId="0" fontId="0" fillId="65" borderId="0" xfId="0" applyFill="1" applyAlignment="1" applyProtection="1">
      <alignment vertical="center"/>
      <protection locked="0"/>
    </xf>
    <xf numFmtId="0" fontId="0" fillId="26" borderId="0" xfId="0" applyFill="1" applyAlignment="1" applyProtection="1">
      <alignment vertical="center"/>
      <protection locked="0"/>
    </xf>
    <xf numFmtId="0" fontId="42" fillId="64" borderId="0" xfId="41" applyFont="1" applyFill="1" applyAlignment="1" applyProtection="1">
      <alignment vertical="center"/>
      <protection locked="0"/>
    </xf>
    <xf numFmtId="0" fontId="42" fillId="64" borderId="0" xfId="41" applyFont="1" applyFill="1" applyAlignment="1" applyProtection="1">
      <alignment vertical="center"/>
      <protection hidden="1"/>
    </xf>
    <xf numFmtId="0" fontId="51" fillId="0" borderId="131" xfId="41" applyFont="1" applyBorder="1" applyAlignment="1" applyProtection="1">
      <alignment horizontal="center" vertical="center" wrapText="1"/>
      <protection locked="0"/>
    </xf>
    <xf numFmtId="0" fontId="51" fillId="0" borderId="36" xfId="41" applyFont="1" applyBorder="1" applyAlignment="1" applyProtection="1">
      <alignment horizontal="center" vertical="center" wrapText="1"/>
      <protection locked="0"/>
    </xf>
    <xf numFmtId="0" fontId="42" fillId="0" borderId="0" xfId="41" applyFont="1" applyAlignment="1" applyProtection="1">
      <alignment vertical="center"/>
      <protection locked="0" hidden="1"/>
    </xf>
    <xf numFmtId="0" fontId="0" fillId="0" borderId="70" xfId="41" applyFont="1" applyBorder="1" applyAlignment="1" applyProtection="1">
      <alignment vertical="center" wrapText="1" shrinkToFit="1"/>
      <protection locked="0"/>
    </xf>
    <xf numFmtId="0" fontId="0" fillId="0" borderId="83" xfId="41" applyFont="1" applyBorder="1" applyAlignment="1" applyProtection="1">
      <alignment vertical="center" wrapText="1" shrinkToFit="1"/>
      <protection locked="0"/>
    </xf>
    <xf numFmtId="0" fontId="0" fillId="0" borderId="84" xfId="41" applyFont="1" applyBorder="1" applyAlignment="1" applyProtection="1">
      <alignment vertical="center" wrapText="1" shrinkToFit="1"/>
      <protection locked="0"/>
    </xf>
    <xf numFmtId="0" fontId="56" fillId="31" borderId="89" xfId="41" applyNumberFormat="1" applyFont="1" applyFill="1" applyBorder="1" applyAlignment="1" applyProtection="1">
      <alignment horizontal="left" vertical="center"/>
      <protection hidden="1"/>
    </xf>
    <xf numFmtId="0" fontId="56" fillId="31" borderId="91" xfId="41" applyNumberFormat="1" applyFont="1" applyFill="1" applyBorder="1" applyAlignment="1" applyProtection="1">
      <alignment horizontal="left" vertical="center"/>
      <protection hidden="1"/>
    </xf>
    <xf numFmtId="0" fontId="0" fillId="0" borderId="137" xfId="0" applyBorder="1" applyAlignment="1" applyProtection="1">
      <alignment horizontal="left" vertical="center" wrapText="1"/>
      <protection locked="0"/>
    </xf>
    <xf numFmtId="0" fontId="51" fillId="0" borderId="107" xfId="41" applyFont="1" applyBorder="1" applyAlignment="1" applyProtection="1">
      <alignment horizontal="center" vertical="center" wrapText="1"/>
    </xf>
    <xf numFmtId="0" fontId="62" fillId="0" borderId="138" xfId="4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9" fillId="0" borderId="127" xfId="45" applyFont="1" applyFill="1" applyBorder="1" applyAlignment="1" applyProtection="1">
      <alignment horizontal="left" vertical="center" shrinkToFit="1"/>
      <protection hidden="1"/>
    </xf>
    <xf numFmtId="0" fontId="9" fillId="0" borderId="139" xfId="45" applyFont="1" applyFill="1" applyBorder="1" applyAlignment="1" applyProtection="1">
      <alignment horizontal="left" vertical="center"/>
      <protection hidden="1"/>
    </xf>
    <xf numFmtId="0" fontId="3" fillId="26" borderId="63" xfId="175" applyNumberFormat="1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127" xfId="0" applyFill="1" applyBorder="1" applyAlignment="1">
      <alignment vertical="center" shrinkToFit="1"/>
    </xf>
    <xf numFmtId="0" fontId="3" fillId="0" borderId="63" xfId="175" applyFill="1" applyBorder="1" applyAlignment="1">
      <alignment horizontal="left" vertical="center"/>
    </xf>
    <xf numFmtId="181" fontId="0" fillId="0" borderId="139" xfId="0" applyNumberFormat="1" applyFill="1" applyBorder="1" applyAlignment="1">
      <alignment vertical="center"/>
    </xf>
    <xf numFmtId="182" fontId="3" fillId="0" borderId="63" xfId="175" applyNumberFormat="1" applyFill="1" applyBorder="1" applyAlignment="1">
      <alignment horizontal="left" vertical="center"/>
    </xf>
    <xf numFmtId="0" fontId="2" fillId="0" borderId="63" xfId="175" applyFont="1" applyFill="1" applyBorder="1" applyAlignment="1">
      <alignment horizontal="left" vertical="center"/>
    </xf>
    <xf numFmtId="0" fontId="87" fillId="25" borderId="63" xfId="41" applyFont="1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6" fillId="25" borderId="63" xfId="173" applyFill="1" applyBorder="1" applyAlignment="1">
      <alignment horizontal="center" vertical="center"/>
    </xf>
    <xf numFmtId="0" fontId="4" fillId="25" borderId="63" xfId="173" quotePrefix="1" applyFont="1" applyFill="1" applyBorder="1" applyAlignment="1">
      <alignment horizontal="center" vertical="center"/>
    </xf>
    <xf numFmtId="0" fontId="55" fillId="0" borderId="140" xfId="0" applyFont="1" applyFill="1" applyBorder="1" applyAlignment="1" applyProtection="1">
      <alignment horizontal="left" vertical="center"/>
      <protection locked="0"/>
    </xf>
    <xf numFmtId="0" fontId="55" fillId="0" borderId="140" xfId="0" applyFont="1" applyFill="1" applyBorder="1" applyAlignment="1" applyProtection="1">
      <alignment horizontal="left" vertical="center"/>
    </xf>
    <xf numFmtId="0" fontId="46" fillId="0" borderId="0" xfId="41" applyFont="1" applyAlignment="1" applyProtection="1">
      <alignment horizontal="left" vertical="center" wrapText="1"/>
      <protection hidden="1"/>
    </xf>
    <xf numFmtId="0" fontId="48" fillId="0" borderId="0" xfId="41" applyFont="1" applyBorder="1" applyAlignment="1" applyProtection="1">
      <alignment horizontal="left" vertical="center"/>
    </xf>
    <xf numFmtId="49" fontId="42" fillId="0" borderId="23" xfId="41" applyNumberFormat="1" applyFont="1" applyBorder="1" applyAlignment="1" applyProtection="1">
      <alignment horizontal="left" vertical="center" wrapText="1"/>
      <protection locked="0"/>
    </xf>
    <xf numFmtId="49" fontId="42" fillId="0" borderId="24" xfId="41" applyNumberFormat="1" applyFont="1" applyBorder="1" applyAlignment="1" applyProtection="1">
      <alignment horizontal="left" vertical="center" wrapText="1"/>
      <protection locked="0"/>
    </xf>
    <xf numFmtId="49" fontId="42" fillId="0" borderId="25" xfId="41" applyNumberFormat="1" applyFont="1" applyBorder="1" applyAlignment="1" applyProtection="1">
      <alignment horizontal="left" vertical="center" wrapText="1"/>
      <protection locked="0"/>
    </xf>
    <xf numFmtId="0" fontId="65" fillId="0" borderId="26" xfId="41" applyFont="1" applyBorder="1" applyAlignment="1" applyProtection="1">
      <alignment horizontal="center" vertical="center" wrapText="1"/>
    </xf>
    <xf numFmtId="0" fontId="65" fillId="0" borderId="24" xfId="41" applyFont="1" applyBorder="1" applyAlignment="1" applyProtection="1">
      <alignment horizontal="center" vertical="center" wrapText="1"/>
    </xf>
    <xf numFmtId="0" fontId="65" fillId="0" borderId="27" xfId="41" applyFont="1" applyBorder="1" applyAlignment="1" applyProtection="1">
      <alignment horizontal="center" vertical="center" wrapText="1"/>
    </xf>
    <xf numFmtId="0" fontId="53" fillId="0" borderId="0" xfId="41" applyFont="1" applyAlignment="1" applyProtection="1">
      <alignment horizontal="center" wrapText="1"/>
    </xf>
    <xf numFmtId="0" fontId="51" fillId="0" borderId="0" xfId="0" applyFont="1" applyAlignment="1" applyProtection="1">
      <alignment horizontal="center" wrapText="1"/>
    </xf>
    <xf numFmtId="0" fontId="51" fillId="0" borderId="64" xfId="0" applyFont="1" applyBorder="1" applyAlignment="1" applyProtection="1">
      <alignment horizontal="center" wrapText="1"/>
    </xf>
    <xf numFmtId="0" fontId="54" fillId="0" borderId="0" xfId="41" applyFont="1" applyAlignment="1" applyProtection="1">
      <alignment horizontal="center" wrapText="1"/>
    </xf>
    <xf numFmtId="49" fontId="55" fillId="0" borderId="35" xfId="41" applyNumberFormat="1" applyFont="1" applyBorder="1" applyAlignment="1" applyProtection="1">
      <alignment horizontal="left" vertical="center"/>
      <protection locked="0"/>
    </xf>
    <xf numFmtId="49" fontId="55" fillId="0" borderId="109" xfId="41" applyNumberFormat="1" applyFont="1" applyBorder="1" applyAlignment="1" applyProtection="1">
      <alignment horizontal="left" vertical="center"/>
      <protection locked="0"/>
    </xf>
    <xf numFmtId="0" fontId="42" fillId="0" borderId="79" xfId="41" applyFont="1" applyBorder="1" applyAlignment="1" applyProtection="1">
      <alignment horizontal="center" vertical="center"/>
    </xf>
    <xf numFmtId="0" fontId="42" fillId="0" borderId="80" xfId="41" applyFont="1" applyBorder="1" applyAlignment="1" applyProtection="1">
      <alignment horizontal="center" vertical="center"/>
    </xf>
    <xf numFmtId="49" fontId="55" fillId="0" borderId="110" xfId="41" applyNumberFormat="1" applyFont="1" applyBorder="1" applyAlignment="1" applyProtection="1">
      <alignment horizontal="center" vertical="center"/>
      <protection locked="0"/>
    </xf>
    <xf numFmtId="49" fontId="55" fillId="0" borderId="111" xfId="41" applyNumberFormat="1" applyFont="1" applyBorder="1" applyAlignment="1" applyProtection="1">
      <alignment horizontal="center" vertical="center"/>
      <protection locked="0"/>
    </xf>
    <xf numFmtId="49" fontId="51" fillId="0" borderId="29" xfId="41" applyNumberFormat="1" applyFont="1" applyBorder="1" applyAlignment="1" applyProtection="1">
      <alignment horizontal="left" vertical="center"/>
      <protection locked="0"/>
    </xf>
    <xf numFmtId="49" fontId="51" fillId="0" borderId="0" xfId="41" applyNumberFormat="1" applyFont="1" applyBorder="1" applyAlignment="1" applyProtection="1">
      <alignment horizontal="left" vertical="center"/>
      <protection locked="0"/>
    </xf>
    <xf numFmtId="49" fontId="51" fillId="0" borderId="30" xfId="41" applyNumberFormat="1" applyFont="1" applyBorder="1" applyAlignment="1" applyProtection="1">
      <alignment horizontal="left" vertical="center"/>
      <protection locked="0"/>
    </xf>
    <xf numFmtId="0" fontId="50" fillId="0" borderId="71" xfId="0" applyFont="1" applyBorder="1" applyAlignment="1" applyProtection="1">
      <alignment horizontal="left" vertical="center" shrinkToFit="1"/>
      <protection locked="0"/>
    </xf>
    <xf numFmtId="0" fontId="50" fillId="0" borderId="66" xfId="0" applyFont="1" applyBorder="1" applyAlignment="1" applyProtection="1">
      <alignment horizontal="left" vertical="center" shrinkToFit="1"/>
      <protection locked="0"/>
    </xf>
    <xf numFmtId="0" fontId="50" fillId="0" borderId="66" xfId="0" applyFont="1" applyBorder="1" applyAlignment="1" applyProtection="1">
      <alignment horizontal="center" vertical="center" shrinkToFit="1"/>
    </xf>
    <xf numFmtId="0" fontId="42" fillId="0" borderId="87" xfId="0" applyFont="1" applyBorder="1" applyAlignment="1" applyProtection="1">
      <alignment horizontal="left" vertical="center" shrinkToFit="1"/>
      <protection locked="0"/>
    </xf>
    <xf numFmtId="0" fontId="42" fillId="0" borderId="67" xfId="0" applyFont="1" applyBorder="1" applyAlignment="1" applyProtection="1">
      <alignment horizontal="left" vertical="center" shrinkToFit="1"/>
      <protection locked="0"/>
    </xf>
    <xf numFmtId="0" fontId="42" fillId="0" borderId="41" xfId="41" applyFont="1" applyBorder="1" applyAlignment="1" applyProtection="1">
      <alignment horizontal="center" vertical="center" wrapText="1"/>
    </xf>
    <xf numFmtId="0" fontId="42" fillId="0" borderId="113" xfId="41" applyFont="1" applyBorder="1" applyAlignment="1" applyProtection="1">
      <alignment horizontal="center" vertical="center" wrapText="1"/>
    </xf>
    <xf numFmtId="0" fontId="51" fillId="0" borderId="71" xfId="41" applyFont="1" applyBorder="1" applyAlignment="1" applyProtection="1">
      <alignment horizontal="left" vertical="center" wrapText="1"/>
      <protection locked="0"/>
    </xf>
    <xf numFmtId="0" fontId="51" fillId="0" borderId="66" xfId="41" applyFont="1" applyBorder="1" applyAlignment="1" applyProtection="1">
      <alignment horizontal="left" vertical="center" wrapText="1"/>
      <protection locked="0"/>
    </xf>
    <xf numFmtId="0" fontId="51" fillId="0" borderId="72" xfId="41" applyFont="1" applyBorder="1" applyAlignment="1" applyProtection="1">
      <alignment horizontal="left" vertical="center" wrapText="1"/>
      <protection locked="0"/>
    </xf>
    <xf numFmtId="0" fontId="89" fillId="31" borderId="89" xfId="41" applyNumberFormat="1" applyFont="1" applyFill="1" applyBorder="1" applyAlignment="1" applyProtection="1">
      <alignment horizontal="left" vertical="center"/>
      <protection hidden="1"/>
    </xf>
    <xf numFmtId="0" fontId="89" fillId="31" borderId="90" xfId="41" applyNumberFormat="1" applyFont="1" applyFill="1" applyBorder="1" applyAlignment="1" applyProtection="1">
      <alignment horizontal="left" vertical="center"/>
      <protection hidden="1"/>
    </xf>
    <xf numFmtId="0" fontId="49" fillId="0" borderId="0" xfId="41" applyFont="1" applyAlignment="1" applyProtection="1">
      <alignment vertical="center" wrapText="1"/>
    </xf>
    <xf numFmtId="0" fontId="51" fillId="0" borderId="0" xfId="41" applyFont="1" applyAlignment="1" applyProtection="1">
      <alignment vertical="center" wrapText="1"/>
    </xf>
    <xf numFmtId="0" fontId="53" fillId="0" borderId="0" xfId="41" applyFont="1" applyAlignment="1" applyProtection="1">
      <alignment horizontal="left" vertical="center" wrapText="1"/>
    </xf>
    <xf numFmtId="0" fontId="52" fillId="0" borderId="14" xfId="41" applyFont="1" applyBorder="1" applyAlignment="1" applyProtection="1">
      <alignment horizontal="left" vertical="center"/>
      <protection locked="0"/>
    </xf>
    <xf numFmtId="0" fontId="52" fillId="0" borderId="39" xfId="41" applyFont="1" applyBorder="1" applyAlignment="1" applyProtection="1">
      <alignment horizontal="left" vertical="center"/>
      <protection locked="0"/>
    </xf>
    <xf numFmtId="0" fontId="52" fillId="0" borderId="17" xfId="41" applyFont="1" applyBorder="1" applyAlignment="1" applyProtection="1">
      <alignment horizontal="left" vertical="center"/>
      <protection locked="0"/>
    </xf>
    <xf numFmtId="49" fontId="55" fillId="0" borderId="12" xfId="41" applyNumberFormat="1" applyFont="1" applyBorder="1" applyAlignment="1" applyProtection="1">
      <alignment horizontal="left" vertical="center" shrinkToFit="1"/>
      <protection locked="0"/>
    </xf>
    <xf numFmtId="49" fontId="55" fillId="0" borderId="13" xfId="41" applyNumberFormat="1" applyFont="1" applyBorder="1" applyAlignment="1" applyProtection="1">
      <alignment horizontal="left" vertical="center" shrinkToFit="1"/>
      <protection locked="0"/>
    </xf>
    <xf numFmtId="49" fontId="55" fillId="0" borderId="78" xfId="41" applyNumberFormat="1" applyFont="1" applyBorder="1" applyAlignment="1" applyProtection="1">
      <alignment horizontal="left" vertical="center" shrinkToFit="1"/>
      <protection locked="0"/>
    </xf>
    <xf numFmtId="49" fontId="55" fillId="0" borderId="14" xfId="41" applyNumberFormat="1" applyFont="1" applyBorder="1" applyAlignment="1" applyProtection="1">
      <alignment horizontal="left" vertical="center"/>
      <protection locked="0"/>
    </xf>
    <xf numFmtId="49" fontId="55" fillId="0" borderId="86" xfId="41" applyNumberFormat="1" applyFont="1" applyBorder="1" applyAlignment="1" applyProtection="1">
      <alignment horizontal="left" vertical="center"/>
      <protection locked="0"/>
    </xf>
    <xf numFmtId="49" fontId="50" fillId="0" borderId="85" xfId="41" applyNumberFormat="1" applyFont="1" applyBorder="1" applyAlignment="1" applyProtection="1">
      <alignment horizontal="left" vertical="center" wrapText="1" shrinkToFit="1"/>
      <protection locked="0"/>
    </xf>
    <xf numFmtId="49" fontId="50" fillId="0" borderId="13" xfId="41" applyNumberFormat="1" applyFont="1" applyBorder="1" applyAlignment="1" applyProtection="1">
      <alignment horizontal="left" vertical="center" wrapText="1" shrinkToFit="1"/>
      <protection locked="0"/>
    </xf>
    <xf numFmtId="49" fontId="50" fillId="0" borderId="78" xfId="41" applyNumberFormat="1" applyFont="1" applyBorder="1" applyAlignment="1" applyProtection="1">
      <alignment horizontal="left" vertical="center" wrapText="1" shrinkToFit="1"/>
      <protection locked="0"/>
    </xf>
    <xf numFmtId="49" fontId="42" fillId="0" borderId="22" xfId="41" applyNumberFormat="1" applyFont="1" applyBorder="1" applyAlignment="1" applyProtection="1">
      <alignment horizontal="center" vertical="center"/>
    </xf>
    <xf numFmtId="49" fontId="42" fillId="0" borderId="91" xfId="41" applyNumberFormat="1" applyFont="1" applyBorder="1" applyAlignment="1" applyProtection="1">
      <alignment horizontal="center" vertical="center"/>
    </xf>
    <xf numFmtId="0" fontId="49" fillId="0" borderId="65" xfId="41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64" xfId="0" applyBorder="1" applyAlignment="1" applyProtection="1">
      <alignment horizontal="center" wrapText="1"/>
    </xf>
    <xf numFmtId="0" fontId="42" fillId="31" borderId="91" xfId="41" applyNumberFormat="1" applyFont="1" applyFill="1" applyBorder="1" applyAlignment="1" applyProtection="1">
      <alignment horizontal="right" vertical="center"/>
      <protection hidden="1"/>
    </xf>
    <xf numFmtId="0" fontId="42" fillId="31" borderId="89" xfId="41" applyNumberFormat="1" applyFont="1" applyFill="1" applyBorder="1" applyAlignment="1" applyProtection="1">
      <alignment horizontal="right" vertical="center"/>
      <protection hidden="1"/>
    </xf>
    <xf numFmtId="49" fontId="90" fillId="0" borderId="136" xfId="43" quotePrefix="1" applyNumberFormat="1" applyFont="1" applyBorder="1" applyAlignment="1" applyProtection="1">
      <alignment horizontal="center" vertical="center"/>
      <protection locked="0"/>
    </xf>
    <xf numFmtId="49" fontId="90" fillId="0" borderId="0" xfId="43" quotePrefix="1" applyNumberFormat="1" applyFont="1" applyBorder="1" applyAlignment="1" applyProtection="1">
      <alignment horizontal="center" vertical="center"/>
      <protection locked="0"/>
    </xf>
    <xf numFmtId="49" fontId="90" fillId="0" borderId="30" xfId="43" quotePrefix="1" applyNumberFormat="1" applyFont="1" applyBorder="1" applyAlignment="1" applyProtection="1">
      <alignment horizontal="center" vertical="center"/>
      <protection locked="0"/>
    </xf>
    <xf numFmtId="49" fontId="90" fillId="0" borderId="132" xfId="43" quotePrefix="1" applyNumberFormat="1" applyFont="1" applyBorder="1" applyAlignment="1" applyProtection="1">
      <alignment horizontal="center" vertical="center"/>
      <protection locked="0"/>
    </xf>
    <xf numFmtId="49" fontId="90" fillId="0" borderId="89" xfId="43" quotePrefix="1" applyNumberFormat="1" applyFont="1" applyBorder="1" applyAlignment="1" applyProtection="1">
      <alignment horizontal="center" vertical="center"/>
      <protection locked="0"/>
    </xf>
    <xf numFmtId="49" fontId="90" fillId="0" borderId="90" xfId="43" quotePrefix="1" applyNumberFormat="1" applyFont="1" applyBorder="1" applyAlignment="1" applyProtection="1">
      <alignment horizontal="center" vertical="center"/>
      <protection locked="0"/>
    </xf>
    <xf numFmtId="0" fontId="42" fillId="0" borderId="50" xfId="41" applyFont="1" applyBorder="1" applyAlignment="1" applyProtection="1">
      <alignment horizontal="center" vertical="center" wrapText="1"/>
    </xf>
    <xf numFmtId="49" fontId="42" fillId="0" borderId="52" xfId="41" applyNumberFormat="1" applyFont="1" applyBorder="1" applyAlignment="1" applyProtection="1">
      <alignment horizontal="center" vertical="center"/>
    </xf>
    <xf numFmtId="49" fontId="42" fillId="0" borderId="53" xfId="41" applyNumberFormat="1" applyFont="1" applyBorder="1" applyAlignment="1" applyProtection="1">
      <alignment horizontal="center" vertical="center"/>
    </xf>
    <xf numFmtId="49" fontId="51" fillId="0" borderId="54" xfId="41" applyNumberFormat="1" applyFont="1" applyBorder="1" applyAlignment="1" applyProtection="1">
      <alignment horizontal="left" vertical="center"/>
      <protection locked="0"/>
    </xf>
    <xf numFmtId="49" fontId="51" fillId="0" borderId="45" xfId="41" applyNumberFormat="1" applyFont="1" applyBorder="1" applyAlignment="1" applyProtection="1">
      <alignment horizontal="left" vertical="center"/>
      <protection locked="0"/>
    </xf>
    <xf numFmtId="49" fontId="51" fillId="0" borderId="44" xfId="41" applyNumberFormat="1" applyFont="1" applyBorder="1" applyAlignment="1" applyProtection="1">
      <alignment horizontal="left" vertical="center"/>
      <protection locked="0"/>
    </xf>
    <xf numFmtId="0" fontId="88" fillId="31" borderId="88" xfId="41" applyNumberFormat="1" applyFont="1" applyFill="1" applyBorder="1" applyAlignment="1" applyProtection="1">
      <alignment horizontal="right" vertical="center"/>
      <protection hidden="1"/>
    </xf>
    <xf numFmtId="0" fontId="88" fillId="31" borderId="89" xfId="41" applyNumberFormat="1" applyFont="1" applyFill="1" applyBorder="1" applyAlignment="1" applyProtection="1">
      <alignment horizontal="right" vertical="center"/>
      <protection hidden="1"/>
    </xf>
    <xf numFmtId="0" fontId="48" fillId="0" borderId="89" xfId="41" applyFont="1" applyBorder="1" applyAlignment="1" applyProtection="1">
      <alignment horizontal="left" vertical="center"/>
    </xf>
    <xf numFmtId="0" fontId="52" fillId="0" borderId="95" xfId="0" applyFont="1" applyBorder="1" applyAlignment="1" applyProtection="1">
      <alignment horizontal="center" vertical="center" shrinkToFit="1"/>
      <protection locked="0"/>
    </xf>
    <xf numFmtId="0" fontId="52" fillId="0" borderId="96" xfId="0" applyFont="1" applyBorder="1" applyAlignment="1" applyProtection="1">
      <alignment horizontal="center" vertical="center" shrinkToFit="1"/>
      <protection locked="0"/>
    </xf>
    <xf numFmtId="49" fontId="55" fillId="0" borderId="12" xfId="41" applyNumberFormat="1" applyFont="1" applyBorder="1" applyAlignment="1" applyProtection="1">
      <alignment horizontal="left" vertical="center" wrapText="1"/>
      <protection locked="0"/>
    </xf>
    <xf numFmtId="49" fontId="55" fillId="0" borderId="13" xfId="41" applyNumberFormat="1" applyFont="1" applyBorder="1" applyAlignment="1" applyProtection="1">
      <alignment horizontal="left" vertical="center" wrapText="1"/>
      <protection locked="0"/>
    </xf>
    <xf numFmtId="49" fontId="55" fillId="0" borderId="78" xfId="41" applyNumberFormat="1" applyFont="1" applyBorder="1" applyAlignment="1" applyProtection="1">
      <alignment horizontal="left" vertical="center" wrapText="1"/>
      <protection locked="0"/>
    </xf>
    <xf numFmtId="0" fontId="42" fillId="0" borderId="18" xfId="41" applyFont="1" applyBorder="1" applyAlignment="1" applyProtection="1">
      <alignment horizontal="center" vertical="center"/>
    </xf>
    <xf numFmtId="0" fontId="42" fillId="0" borderId="19" xfId="41" applyFont="1" applyBorder="1" applyAlignment="1" applyProtection="1">
      <alignment horizontal="center" vertical="center"/>
    </xf>
    <xf numFmtId="49" fontId="55" fillId="0" borderId="92" xfId="41" applyNumberFormat="1" applyFont="1" applyBorder="1" applyAlignment="1" applyProtection="1">
      <alignment horizontal="left" vertical="center"/>
      <protection locked="0"/>
    </xf>
    <xf numFmtId="49" fontId="55" fillId="0" borderId="93" xfId="41" applyNumberFormat="1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center" vertical="center" shrinkToFit="1"/>
    </xf>
    <xf numFmtId="0" fontId="28" fillId="0" borderId="136" xfId="0" quotePrefix="1" applyFont="1" applyBorder="1" applyAlignment="1" applyProtection="1">
      <alignment horizontal="left" vertical="center"/>
    </xf>
    <xf numFmtId="0" fontId="28" fillId="0" borderId="0" xfId="0" quotePrefix="1" applyFont="1" applyBorder="1" applyAlignment="1" applyProtection="1">
      <alignment horizontal="left" vertical="center"/>
    </xf>
    <xf numFmtId="0" fontId="28" fillId="0" borderId="132" xfId="0" quotePrefix="1" applyFont="1" applyBorder="1" applyAlignment="1" applyProtection="1">
      <alignment horizontal="left" vertical="center"/>
    </xf>
    <xf numFmtId="0" fontId="28" fillId="0" borderId="89" xfId="0" quotePrefix="1" applyFont="1" applyBorder="1" applyAlignment="1" applyProtection="1">
      <alignment horizontal="left" vertical="center"/>
    </xf>
    <xf numFmtId="49" fontId="42" fillId="0" borderId="23" xfId="41" applyNumberFormat="1" applyFont="1" applyBorder="1" applyAlignment="1" applyProtection="1">
      <alignment horizontal="left" vertical="center" wrapText="1"/>
    </xf>
    <xf numFmtId="49" fontId="42" fillId="0" borderId="24" xfId="41" applyNumberFormat="1" applyFont="1" applyBorder="1" applyAlignment="1" applyProtection="1">
      <alignment horizontal="left" vertical="center" wrapText="1"/>
    </xf>
    <xf numFmtId="49" fontId="42" fillId="0" borderId="25" xfId="41" applyNumberFormat="1" applyFont="1" applyBorder="1" applyAlignment="1" applyProtection="1">
      <alignment horizontal="left" vertical="center" wrapText="1"/>
    </xf>
    <xf numFmtId="49" fontId="50" fillId="0" borderId="85" xfId="41" applyNumberFormat="1" applyFont="1" applyBorder="1" applyAlignment="1" applyProtection="1">
      <alignment horizontal="left" vertical="center" wrapText="1" shrinkToFit="1"/>
    </xf>
    <xf numFmtId="49" fontId="50" fillId="0" borderId="13" xfId="41" applyNumberFormat="1" applyFont="1" applyBorder="1" applyAlignment="1" applyProtection="1">
      <alignment horizontal="left" vertical="center" wrapText="1" shrinkToFit="1"/>
    </xf>
    <xf numFmtId="49" fontId="50" fillId="0" borderId="78" xfId="41" applyNumberFormat="1" applyFont="1" applyBorder="1" applyAlignment="1" applyProtection="1">
      <alignment horizontal="left" vertical="center" wrapText="1" shrinkToFit="1"/>
    </xf>
    <xf numFmtId="0" fontId="51" fillId="0" borderId="71" xfId="41" applyFont="1" applyBorder="1" applyAlignment="1" applyProtection="1">
      <alignment horizontal="left" vertical="center" wrapText="1"/>
    </xf>
    <xf numFmtId="0" fontId="51" fillId="0" borderId="66" xfId="41" applyFont="1" applyBorder="1" applyAlignment="1" applyProtection="1">
      <alignment horizontal="left" vertical="center" wrapText="1"/>
    </xf>
    <xf numFmtId="0" fontId="51" fillId="0" borderId="72" xfId="41" applyFont="1" applyBorder="1" applyAlignment="1" applyProtection="1">
      <alignment horizontal="left" vertical="center" wrapText="1"/>
    </xf>
    <xf numFmtId="0" fontId="52" fillId="0" borderId="14" xfId="41" applyFont="1" applyBorder="1" applyAlignment="1" applyProtection="1">
      <alignment horizontal="left" vertical="center"/>
    </xf>
    <xf numFmtId="0" fontId="52" fillId="0" borderId="39" xfId="41" applyFont="1" applyBorder="1" applyAlignment="1" applyProtection="1">
      <alignment horizontal="left" vertical="center"/>
    </xf>
    <xf numFmtId="0" fontId="52" fillId="0" borderId="17" xfId="41" applyFont="1" applyBorder="1" applyAlignment="1" applyProtection="1">
      <alignment horizontal="left" vertical="center"/>
    </xf>
    <xf numFmtId="0" fontId="42" fillId="0" borderId="87" xfId="0" applyFont="1" applyBorder="1" applyAlignment="1" applyProtection="1">
      <alignment horizontal="left" vertical="center" shrinkToFit="1"/>
    </xf>
    <xf numFmtId="0" fontId="42" fillId="0" borderId="67" xfId="0" applyFont="1" applyBorder="1" applyAlignment="1" applyProtection="1">
      <alignment horizontal="left" vertical="center" shrinkToFit="1"/>
    </xf>
    <xf numFmtId="49" fontId="55" fillId="0" borderId="12" xfId="41" applyNumberFormat="1" applyFont="1" applyBorder="1" applyAlignment="1" applyProtection="1">
      <alignment horizontal="left" vertical="center" shrinkToFit="1"/>
    </xf>
    <xf numFmtId="49" fontId="55" fillId="0" borderId="13" xfId="41" applyNumberFormat="1" applyFont="1" applyBorder="1" applyAlignment="1" applyProtection="1">
      <alignment horizontal="left" vertical="center" shrinkToFit="1"/>
    </xf>
    <xf numFmtId="49" fontId="55" fillId="0" borderId="78" xfId="41" applyNumberFormat="1" applyFont="1" applyBorder="1" applyAlignment="1" applyProtection="1">
      <alignment horizontal="left" vertical="center" shrinkToFit="1"/>
    </xf>
    <xf numFmtId="0" fontId="50" fillId="0" borderId="43" xfId="0" applyFont="1" applyBorder="1" applyAlignment="1" applyProtection="1">
      <alignment horizontal="left" vertical="center" shrinkToFit="1"/>
    </xf>
    <xf numFmtId="0" fontId="50" fillId="0" borderId="13" xfId="0" applyFont="1" applyBorder="1" applyAlignment="1" applyProtection="1">
      <alignment horizontal="left" vertical="center" shrinkToFit="1"/>
    </xf>
    <xf numFmtId="49" fontId="55" fillId="0" borderId="14" xfId="41" applyNumberFormat="1" applyFont="1" applyBorder="1" applyAlignment="1" applyProtection="1">
      <alignment horizontal="left" vertical="center"/>
    </xf>
    <xf numFmtId="49" fontId="55" fillId="0" borderId="86" xfId="41" applyNumberFormat="1" applyFont="1" applyBorder="1" applyAlignment="1" applyProtection="1">
      <alignment horizontal="left" vertical="center"/>
    </xf>
    <xf numFmtId="0" fontId="49" fillId="0" borderId="0" xfId="41" applyFont="1" applyAlignment="1">
      <alignment vertical="center" wrapText="1"/>
    </xf>
    <xf numFmtId="0" fontId="51" fillId="0" borderId="0" xfId="41" applyFont="1" applyAlignment="1">
      <alignment vertical="center" wrapText="1"/>
    </xf>
    <xf numFmtId="49" fontId="55" fillId="0" borderId="35" xfId="41" applyNumberFormat="1" applyFont="1" applyBorder="1" applyAlignment="1" applyProtection="1">
      <alignment horizontal="left" vertical="center"/>
    </xf>
    <xf numFmtId="49" fontId="55" fillId="0" borderId="109" xfId="41" applyNumberFormat="1" applyFont="1" applyBorder="1" applyAlignment="1" applyProtection="1">
      <alignment horizontal="left" vertical="center"/>
    </xf>
    <xf numFmtId="49" fontId="55" fillId="0" borderId="110" xfId="41" applyNumberFormat="1" applyFont="1" applyBorder="1" applyAlignment="1" applyProtection="1">
      <alignment horizontal="center" vertical="center"/>
    </xf>
    <xf numFmtId="49" fontId="55" fillId="0" borderId="111" xfId="41" applyNumberFormat="1" applyFont="1" applyBorder="1" applyAlignment="1" applyProtection="1">
      <alignment horizontal="center" vertical="center"/>
    </xf>
    <xf numFmtId="49" fontId="51" fillId="0" borderId="22" xfId="41" applyNumberFormat="1" applyFont="1" applyBorder="1" applyAlignment="1" applyProtection="1">
      <alignment horizontal="left" vertical="center"/>
    </xf>
    <xf numFmtId="49" fontId="51" fillId="0" borderId="45" xfId="41" applyNumberFormat="1" applyFont="1" applyBorder="1" applyAlignment="1" applyProtection="1">
      <alignment horizontal="left" vertical="center"/>
    </xf>
    <xf numFmtId="49" fontId="51" fillId="0" borderId="44" xfId="41" applyNumberFormat="1" applyFont="1" applyBorder="1" applyAlignment="1" applyProtection="1">
      <alignment horizontal="left" vertical="center"/>
    </xf>
  </cellXfs>
  <cellStyles count="176">
    <cellStyle name="20% - アクセント 1" xfId="1" builtinId="30" customBuiltin="1"/>
    <cellStyle name="20% - アクセント 1 2" xfId="46"/>
    <cellStyle name="20% - アクセント 1 3" xfId="132"/>
    <cellStyle name="20% - アクセント 1 4" xfId="108"/>
    <cellStyle name="20% - アクセント 2" xfId="2" builtinId="34" customBuiltin="1"/>
    <cellStyle name="20% - アクセント 2 2" xfId="47"/>
    <cellStyle name="20% - アクセント 2 3" xfId="138"/>
    <cellStyle name="20% - アクセント 2 4" xfId="112"/>
    <cellStyle name="20% - アクセント 3" xfId="3" builtinId="38" customBuiltin="1"/>
    <cellStyle name="20% - アクセント 3 2" xfId="48"/>
    <cellStyle name="20% - アクセント 3 3" xfId="137"/>
    <cellStyle name="20% - アクセント 3 4" xfId="116"/>
    <cellStyle name="20% - アクセント 4" xfId="4" builtinId="42" customBuiltin="1"/>
    <cellStyle name="20% - アクセント 4 2" xfId="49"/>
    <cellStyle name="20% - アクセント 4 3" xfId="136"/>
    <cellStyle name="20% - アクセント 4 4" xfId="120"/>
    <cellStyle name="20% - アクセント 5" xfId="5" builtinId="46" customBuiltin="1"/>
    <cellStyle name="20% - アクセント 5 2" xfId="50"/>
    <cellStyle name="20% - アクセント 5 3" xfId="135"/>
    <cellStyle name="20% - アクセント 5 4" xfId="124"/>
    <cellStyle name="20% - アクセント 6" xfId="6" builtinId="50" customBuiltin="1"/>
    <cellStyle name="20% - アクセント 6 2" xfId="51"/>
    <cellStyle name="20% - アクセント 6 3" xfId="133"/>
    <cellStyle name="20% - アクセント 6 4" xfId="128"/>
    <cellStyle name="40% - アクセント 1" xfId="7" builtinId="31" customBuiltin="1"/>
    <cellStyle name="40% - アクセント 1 2" xfId="52"/>
    <cellStyle name="40% - アクセント 1 3" xfId="131"/>
    <cellStyle name="40% - アクセント 1 4" xfId="109"/>
    <cellStyle name="40% - アクセント 2" xfId="8" builtinId="35" customBuiltin="1"/>
    <cellStyle name="40% - アクセント 2 2" xfId="53"/>
    <cellStyle name="40% - アクセント 2 3" xfId="139"/>
    <cellStyle name="40% - アクセント 2 4" xfId="113"/>
    <cellStyle name="40% - アクセント 3" xfId="9" builtinId="39" customBuiltin="1"/>
    <cellStyle name="40% - アクセント 3 2" xfId="54"/>
    <cellStyle name="40% - アクセント 3 3" xfId="140"/>
    <cellStyle name="40% - アクセント 3 4" xfId="117"/>
    <cellStyle name="40% - アクセント 4" xfId="10" builtinId="43" customBuiltin="1"/>
    <cellStyle name="40% - アクセント 4 2" xfId="55"/>
    <cellStyle name="40% - アクセント 4 3" xfId="141"/>
    <cellStyle name="40% - アクセント 4 4" xfId="121"/>
    <cellStyle name="40% - アクセント 5" xfId="11" builtinId="47" customBuiltin="1"/>
    <cellStyle name="40% - アクセント 5 2" xfId="56"/>
    <cellStyle name="40% - アクセント 5 3" xfId="142"/>
    <cellStyle name="40% - アクセント 5 4" xfId="125"/>
    <cellStyle name="40% - アクセント 6" xfId="12" builtinId="51" customBuiltin="1"/>
    <cellStyle name="40% - アクセント 6 2" xfId="57"/>
    <cellStyle name="40% - アクセント 6 3" xfId="143"/>
    <cellStyle name="40% - アクセント 6 4" xfId="129"/>
    <cellStyle name="60% - アクセント 1" xfId="13" builtinId="32" customBuiltin="1"/>
    <cellStyle name="60% - アクセント 1 2" xfId="58"/>
    <cellStyle name="60% - アクセント 1 3" xfId="144"/>
    <cellStyle name="60% - アクセント 1 4" xfId="110"/>
    <cellStyle name="60% - アクセント 2" xfId="14" builtinId="36" customBuiltin="1"/>
    <cellStyle name="60% - アクセント 2 2" xfId="59"/>
    <cellStyle name="60% - アクセント 2 3" xfId="145"/>
    <cellStyle name="60% - アクセント 2 4" xfId="114"/>
    <cellStyle name="60% - アクセント 3" xfId="15" builtinId="40" customBuiltin="1"/>
    <cellStyle name="60% - アクセント 3 2" xfId="60"/>
    <cellStyle name="60% - アクセント 3 3" xfId="146"/>
    <cellStyle name="60% - アクセント 3 4" xfId="118"/>
    <cellStyle name="60% - アクセント 4" xfId="16" builtinId="44" customBuiltin="1"/>
    <cellStyle name="60% - アクセント 4 2" xfId="61"/>
    <cellStyle name="60% - アクセント 4 3" xfId="147"/>
    <cellStyle name="60% - アクセント 4 4" xfId="122"/>
    <cellStyle name="60% - アクセント 5" xfId="17" builtinId="48" customBuiltin="1"/>
    <cellStyle name="60% - アクセント 5 2" xfId="62"/>
    <cellStyle name="60% - アクセント 5 3" xfId="148"/>
    <cellStyle name="60% - アクセント 5 4" xfId="126"/>
    <cellStyle name="60% - アクセント 6" xfId="18" builtinId="52" customBuiltin="1"/>
    <cellStyle name="60% - アクセント 6 2" xfId="63"/>
    <cellStyle name="60% - アクセント 6 3" xfId="149"/>
    <cellStyle name="60% - アクセント 6 4" xfId="130"/>
    <cellStyle name="アクセント 1" xfId="19" builtinId="29" customBuiltin="1"/>
    <cellStyle name="アクセント 1 2" xfId="64"/>
    <cellStyle name="アクセント 1 3" xfId="150"/>
    <cellStyle name="アクセント 1 4" xfId="107"/>
    <cellStyle name="アクセント 2" xfId="20" builtinId="33" customBuiltin="1"/>
    <cellStyle name="アクセント 2 2" xfId="65"/>
    <cellStyle name="アクセント 2 3" xfId="151"/>
    <cellStyle name="アクセント 2 4" xfId="111"/>
    <cellStyle name="アクセント 3" xfId="21" builtinId="37" customBuiltin="1"/>
    <cellStyle name="アクセント 3 2" xfId="66"/>
    <cellStyle name="アクセント 3 3" xfId="152"/>
    <cellStyle name="アクセント 3 4" xfId="115"/>
    <cellStyle name="アクセント 4" xfId="22" builtinId="41" customBuiltin="1"/>
    <cellStyle name="アクセント 4 2" xfId="67"/>
    <cellStyle name="アクセント 4 3" xfId="153"/>
    <cellStyle name="アクセント 4 4" xfId="119"/>
    <cellStyle name="アクセント 5" xfId="23" builtinId="45" customBuiltin="1"/>
    <cellStyle name="アクセント 5 2" xfId="68"/>
    <cellStyle name="アクセント 5 3" xfId="154"/>
    <cellStyle name="アクセント 5 4" xfId="123"/>
    <cellStyle name="アクセント 6" xfId="24" builtinId="49" customBuiltin="1"/>
    <cellStyle name="アクセント 6 2" xfId="69"/>
    <cellStyle name="アクセント 6 3" xfId="155"/>
    <cellStyle name="アクセント 6 4" xfId="127"/>
    <cellStyle name="タイトル" xfId="25" builtinId="15" customBuiltin="1"/>
    <cellStyle name="タイトル 2" xfId="70"/>
    <cellStyle name="タイトル 3" xfId="156"/>
    <cellStyle name="タイトル 4" xfId="90"/>
    <cellStyle name="チェック セル" xfId="26" builtinId="23" customBuiltin="1"/>
    <cellStyle name="チェック セル 2" xfId="71"/>
    <cellStyle name="チェック セル 3" xfId="157"/>
    <cellStyle name="チェック セル 4" xfId="102"/>
    <cellStyle name="どちらでもない" xfId="27" builtinId="28" customBuiltin="1"/>
    <cellStyle name="どちらでもない 2" xfId="72"/>
    <cellStyle name="どちらでもない 3" xfId="158"/>
    <cellStyle name="どちらでもない 4" xfId="97"/>
    <cellStyle name="ハイパーリンク" xfId="43" builtinId="8"/>
    <cellStyle name="ハイパーリンク 2" xfId="88"/>
    <cellStyle name="メモ" xfId="28" builtinId="10" customBuiltin="1"/>
    <cellStyle name="メモ 2" xfId="73"/>
    <cellStyle name="メモ 3" xfId="159"/>
    <cellStyle name="メモ 4" xfId="104"/>
    <cellStyle name="リンク セル" xfId="29" builtinId="24" customBuiltin="1"/>
    <cellStyle name="リンク セル 2" xfId="74"/>
    <cellStyle name="リンク セル 3" xfId="160"/>
    <cellStyle name="リンク セル 4" xfId="101"/>
    <cellStyle name="悪い" xfId="30" builtinId="27" customBuiltin="1"/>
    <cellStyle name="悪い 2" xfId="75"/>
    <cellStyle name="悪い 3" xfId="161"/>
    <cellStyle name="悪い 4" xfId="96"/>
    <cellStyle name="計算" xfId="31" builtinId="22" customBuiltin="1"/>
    <cellStyle name="計算 2" xfId="76"/>
    <cellStyle name="計算 3" xfId="162"/>
    <cellStyle name="計算 4" xfId="100"/>
    <cellStyle name="警告文" xfId="32" builtinId="11" customBuiltin="1"/>
    <cellStyle name="警告文 2" xfId="77"/>
    <cellStyle name="警告文 3" xfId="163"/>
    <cellStyle name="警告文 4" xfId="103"/>
    <cellStyle name="見出し 1" xfId="33" builtinId="16" customBuiltin="1"/>
    <cellStyle name="見出し 1 2" xfId="78"/>
    <cellStyle name="見出し 1 3" xfId="164"/>
    <cellStyle name="見出し 1 4" xfId="91"/>
    <cellStyle name="見出し 2" xfId="34" builtinId="17" customBuiltin="1"/>
    <cellStyle name="見出し 2 2" xfId="79"/>
    <cellStyle name="見出し 2 3" xfId="165"/>
    <cellStyle name="見出し 2 4" xfId="92"/>
    <cellStyle name="見出し 3" xfId="35" builtinId="18" customBuiltin="1"/>
    <cellStyle name="見出し 3 2" xfId="80"/>
    <cellStyle name="見出し 3 3" xfId="166"/>
    <cellStyle name="見出し 3 4" xfId="93"/>
    <cellStyle name="見出し 4" xfId="36" builtinId="19" customBuiltin="1"/>
    <cellStyle name="見出し 4 2" xfId="81"/>
    <cellStyle name="見出し 4 3" xfId="167"/>
    <cellStyle name="見出し 4 4" xfId="94"/>
    <cellStyle name="集計" xfId="37" builtinId="25" customBuiltin="1"/>
    <cellStyle name="集計 2" xfId="82"/>
    <cellStyle name="集計 3" xfId="168"/>
    <cellStyle name="集計 4" xfId="106"/>
    <cellStyle name="出力" xfId="38" builtinId="21" customBuiltin="1"/>
    <cellStyle name="出力 2" xfId="83"/>
    <cellStyle name="出力 3" xfId="169"/>
    <cellStyle name="出力 4" xfId="99"/>
    <cellStyle name="説明文" xfId="39" builtinId="53" customBuiltin="1"/>
    <cellStyle name="説明文 2" xfId="84"/>
    <cellStyle name="説明文 3" xfId="170"/>
    <cellStyle name="説明文 4" xfId="105"/>
    <cellStyle name="入力" xfId="40" builtinId="20" customBuiltin="1"/>
    <cellStyle name="入力 2" xfId="85"/>
    <cellStyle name="入力 3" xfId="171"/>
    <cellStyle name="入力 4" xfId="98"/>
    <cellStyle name="標準" xfId="0" builtinId="0"/>
    <cellStyle name="標準 2" xfId="45"/>
    <cellStyle name="標準 3" xfId="44"/>
    <cellStyle name="標準 3 2" xfId="173"/>
    <cellStyle name="標準 4" xfId="87"/>
    <cellStyle name="標準 4 2" xfId="174"/>
    <cellStyle name="標準 5" xfId="134"/>
    <cellStyle name="標準 6" xfId="89"/>
    <cellStyle name="標準 7" xfId="175"/>
    <cellStyle name="標準_2007seminar-schedule" xfId="41"/>
    <cellStyle name="良い" xfId="42" builtinId="26" customBuiltin="1"/>
    <cellStyle name="良い 2" xfId="86"/>
    <cellStyle name="良い 3" xfId="172"/>
    <cellStyle name="良い 4" xfId="95"/>
  </cellStyles>
  <dxfs count="8"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  <color rgb="FF66FFFF"/>
      <color rgb="FFCCFFFF"/>
      <color rgb="FFCE5C50"/>
      <color rgb="FFB6736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W$1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S$1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W$13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952501</xdr:colOff>
      <xdr:row>0</xdr:row>
      <xdr:rowOff>140494</xdr:rowOff>
    </xdr:from>
    <xdr:to>
      <xdr:col>5</xdr:col>
      <xdr:colOff>4191001</xdr:colOff>
      <xdr:row>0</xdr:row>
      <xdr:rowOff>1154907</xdr:rowOff>
    </xdr:to>
    <xdr:sp macro="" textlink="">
      <xdr:nvSpPr>
        <xdr:cNvPr id="2" name="下矢印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536407" y="140494"/>
          <a:ext cx="3238500" cy="1014413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セミナー名で検索！</a:t>
          </a:r>
        </a:p>
      </xdr:txBody>
    </xdr:sp>
    <xdr:clientData/>
  </xdr:twoCellAnchor>
  <xdr:twoCellAnchor>
    <xdr:from>
      <xdr:col>1</xdr:col>
      <xdr:colOff>132522</xdr:colOff>
      <xdr:row>0</xdr:row>
      <xdr:rowOff>78928</xdr:rowOff>
    </xdr:from>
    <xdr:to>
      <xdr:col>4</xdr:col>
      <xdr:colOff>695738</xdr:colOff>
      <xdr:row>0</xdr:row>
      <xdr:rowOff>891914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32522" y="78928"/>
          <a:ext cx="2435086" cy="812986"/>
        </a:xfrm>
        <a:prstGeom prst="wedgeRoundRectCallout">
          <a:avLst>
            <a:gd name="adj1" fmla="val -8952"/>
            <a:gd name="adj2" fmla="val 6089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</a:t>
          </a:r>
          <a:r>
            <a:rPr kumimoji="1" lang="ja-JP" altLang="en-US" sz="16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申込書</a:t>
          </a:r>
          <a:r>
            <a:rPr kumimoji="1" lang="ja-JP" altLang="en-US" sz="11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に入力！</a:t>
          </a:r>
          <a:endParaRPr kumimoji="1" lang="en-US" altLang="ja-JP" sz="1100" b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「参加申込書」シートの左側</a:t>
          </a:r>
          <a:endParaRPr kumimoji="1" lang="en-US" altLang="ja-JP" sz="1100" b="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黄色の網掛けにご入力ください</a:t>
          </a:r>
        </a:p>
      </xdr:txBody>
    </xdr:sp>
    <xdr:clientData/>
  </xdr:twoCellAnchor>
  <xdr:twoCellAnchor>
    <xdr:from>
      <xdr:col>8</xdr:col>
      <xdr:colOff>1</xdr:colOff>
      <xdr:row>0</xdr:row>
      <xdr:rowOff>0</xdr:rowOff>
    </xdr:from>
    <xdr:to>
      <xdr:col>13</xdr:col>
      <xdr:colOff>179294</xdr:colOff>
      <xdr:row>29</xdr:row>
      <xdr:rowOff>133070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0634383" y="0"/>
          <a:ext cx="4773705" cy="5545511"/>
        </a:xfrm>
        <a:prstGeom prst="borderCallout1">
          <a:avLst>
            <a:gd name="adj1" fmla="val 6359"/>
            <a:gd name="adj2" fmla="val -1147"/>
            <a:gd name="adj3" fmla="val 6615"/>
            <a:gd name="adj4" fmla="val -56802"/>
          </a:avLst>
        </a:prstGeom>
        <a:noFill/>
        <a:ln>
          <a:solidFill>
            <a:schemeClr val="accent6">
              <a:lumMod val="75000"/>
            </a:schemeClr>
          </a:solidFill>
          <a:headEnd type="stealt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201707</xdr:colOff>
      <xdr:row>0</xdr:row>
      <xdr:rowOff>156882</xdr:rowOff>
    </xdr:from>
    <xdr:to>
      <xdr:col>12</xdr:col>
      <xdr:colOff>789456</xdr:colOff>
      <xdr:row>25</xdr:row>
      <xdr:rowOff>41136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6089" y="156882"/>
          <a:ext cx="4263278" cy="511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1108364</xdr:colOff>
      <xdr:row>23</xdr:row>
      <xdr:rowOff>2</xdr:rowOff>
    </xdr:from>
    <xdr:to>
      <xdr:col>20</xdr:col>
      <xdr:colOff>848590</xdr:colOff>
      <xdr:row>24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80614" y="7637320"/>
          <a:ext cx="5316681" cy="27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11</xdr:col>
      <xdr:colOff>337702</xdr:colOff>
      <xdr:row>0</xdr:row>
      <xdr:rowOff>8660</xdr:rowOff>
    </xdr:from>
    <xdr:to>
      <xdr:col>15</xdr:col>
      <xdr:colOff>709179</xdr:colOff>
      <xdr:row>1</xdr:row>
      <xdr:rowOff>138546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66602" y="8660"/>
          <a:ext cx="5686427" cy="358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11</xdr:col>
      <xdr:colOff>13856</xdr:colOff>
      <xdr:row>0</xdr:row>
      <xdr:rowOff>103909</xdr:rowOff>
    </xdr:from>
    <xdr:to>
      <xdr:col>11</xdr:col>
      <xdr:colOff>316922</xdr:colOff>
      <xdr:row>1</xdr:row>
      <xdr:rowOff>155864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42756" y="103909"/>
          <a:ext cx="303066" cy="28055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8661</xdr:colOff>
      <xdr:row>23</xdr:row>
      <xdr:rowOff>25976</xdr:rowOff>
    </xdr:from>
    <xdr:to>
      <xdr:col>14</xdr:col>
      <xdr:colOff>1099705</xdr:colOff>
      <xdr:row>25</xdr:row>
      <xdr:rowOff>152400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75536" y="8122226"/>
          <a:ext cx="5824969" cy="7360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727364</xdr:colOff>
      <xdr:row>24</xdr:row>
      <xdr:rowOff>60615</xdr:rowOff>
    </xdr:from>
    <xdr:to>
      <xdr:col>17</xdr:col>
      <xdr:colOff>259773</xdr:colOff>
      <xdr:row>25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079182" y="7879774"/>
          <a:ext cx="770659" cy="294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1143000</xdr:colOff>
      <xdr:row>24</xdr:row>
      <xdr:rowOff>43295</xdr:rowOff>
    </xdr:from>
    <xdr:to>
      <xdr:col>15</xdr:col>
      <xdr:colOff>147205</xdr:colOff>
      <xdr:row>24</xdr:row>
      <xdr:rowOff>294409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715250" y="7862454"/>
          <a:ext cx="545523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6</xdr:row>
          <xdr:rowOff>47625</xdr:rowOff>
        </xdr:from>
        <xdr:to>
          <xdr:col>20</xdr:col>
          <xdr:colOff>1238250</xdr:colOff>
          <xdr:row>6</xdr:row>
          <xdr:rowOff>295275</xdr:rowOff>
        </xdr:to>
        <xdr:sp macro="" textlink="">
          <xdr:nvSpPr>
            <xdr:cNvPr id="43012" name="Option Button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1228725</xdr:colOff>
          <xdr:row>6</xdr:row>
          <xdr:rowOff>47625</xdr:rowOff>
        </xdr:from>
        <xdr:to>
          <xdr:col>25</xdr:col>
          <xdr:colOff>123825</xdr:colOff>
          <xdr:row>6</xdr:row>
          <xdr:rowOff>295275</xdr:rowOff>
        </xdr:to>
        <xdr:sp macro="" textlink="">
          <xdr:nvSpPr>
            <xdr:cNvPr id="43013" name="Option Button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1220929</xdr:colOff>
      <xdr:row>23</xdr:row>
      <xdr:rowOff>0</xdr:rowOff>
    </xdr:from>
    <xdr:to>
      <xdr:col>16</xdr:col>
      <xdr:colOff>424293</xdr:colOff>
      <xdr:row>25</xdr:row>
      <xdr:rowOff>25977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173929" y="7793184"/>
          <a:ext cx="4779819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7</xdr:col>
      <xdr:colOff>380996</xdr:colOff>
      <xdr:row>0</xdr:row>
      <xdr:rowOff>8660</xdr:rowOff>
    </xdr:from>
    <xdr:to>
      <xdr:col>11</xdr:col>
      <xdr:colOff>753339</xdr:colOff>
      <xdr:row>1</xdr:row>
      <xdr:rowOff>138546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58632" y="8660"/>
          <a:ext cx="5689025" cy="35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7</xdr:col>
      <xdr:colOff>0</xdr:colOff>
      <xdr:row>0</xdr:row>
      <xdr:rowOff>103909</xdr:rowOff>
    </xdr:from>
    <xdr:to>
      <xdr:col>7</xdr:col>
      <xdr:colOff>303066</xdr:colOff>
      <xdr:row>1</xdr:row>
      <xdr:rowOff>155864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177636" y="103909"/>
          <a:ext cx="303066" cy="27709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138545</xdr:colOff>
      <xdr:row>23</xdr:row>
      <xdr:rowOff>225138</xdr:rowOff>
    </xdr:from>
    <xdr:to>
      <xdr:col>12</xdr:col>
      <xdr:colOff>372341</xdr:colOff>
      <xdr:row>25</xdr:row>
      <xdr:rowOff>95251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632863" y="8226138"/>
          <a:ext cx="1472046" cy="424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3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0120-113644</a:t>
          </a:r>
          <a:endParaRPr kumimoji="1" lang="ja-JP" altLang="en-US" sz="13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614796</xdr:colOff>
      <xdr:row>24</xdr:row>
      <xdr:rowOff>34637</xdr:rowOff>
    </xdr:from>
    <xdr:to>
      <xdr:col>13</xdr:col>
      <xdr:colOff>77933</xdr:colOff>
      <xdr:row>25</xdr:row>
      <xdr:rowOff>17318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347364" y="8018319"/>
          <a:ext cx="701387" cy="268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10</xdr:col>
      <xdr:colOff>1229591</xdr:colOff>
      <xdr:row>24</xdr:row>
      <xdr:rowOff>17319</xdr:rowOff>
    </xdr:from>
    <xdr:to>
      <xdr:col>11</xdr:col>
      <xdr:colOff>242455</xdr:colOff>
      <xdr:row>24</xdr:row>
      <xdr:rowOff>268432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182591" y="8001001"/>
          <a:ext cx="554182" cy="251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</xdr:row>
          <xdr:rowOff>47625</xdr:rowOff>
        </xdr:from>
        <xdr:to>
          <xdr:col>16</xdr:col>
          <xdr:colOff>1238250</xdr:colOff>
          <xdr:row>6</xdr:row>
          <xdr:rowOff>295275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1190625</xdr:colOff>
          <xdr:row>6</xdr:row>
          <xdr:rowOff>47625</xdr:rowOff>
        </xdr:from>
        <xdr:to>
          <xdr:col>25</xdr:col>
          <xdr:colOff>219075</xdr:colOff>
          <xdr:row>6</xdr:row>
          <xdr:rowOff>295275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0</xdr:colOff>
      <xdr:row>23</xdr:row>
      <xdr:rowOff>8659</xdr:rowOff>
    </xdr:from>
    <xdr:to>
      <xdr:col>10</xdr:col>
      <xdr:colOff>1093209</xdr:colOff>
      <xdr:row>25</xdr:row>
      <xdr:rowOff>188120</xdr:rowOff>
    </xdr:to>
    <xdr:sp macro="" textlink="">
      <xdr:nvSpPr>
        <xdr:cNvPr id="12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16477" y="8009659"/>
          <a:ext cx="5829732" cy="7336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1108364</xdr:colOff>
      <xdr:row>23</xdr:row>
      <xdr:rowOff>2</xdr:rowOff>
    </xdr:from>
    <xdr:to>
      <xdr:col>20</xdr:col>
      <xdr:colOff>848590</xdr:colOff>
      <xdr:row>24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509164" y="7915277"/>
          <a:ext cx="5217101" cy="276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11</xdr:col>
      <xdr:colOff>128152</xdr:colOff>
      <xdr:row>0</xdr:row>
      <xdr:rowOff>8660</xdr:rowOff>
    </xdr:from>
    <xdr:to>
      <xdr:col>15</xdr:col>
      <xdr:colOff>499629</xdr:colOff>
      <xdr:row>1</xdr:row>
      <xdr:rowOff>138546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757052" y="8660"/>
          <a:ext cx="5686427" cy="358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10</xdr:col>
      <xdr:colOff>42431</xdr:colOff>
      <xdr:row>0</xdr:row>
      <xdr:rowOff>103909</xdr:rowOff>
    </xdr:from>
    <xdr:to>
      <xdr:col>11</xdr:col>
      <xdr:colOff>154997</xdr:colOff>
      <xdr:row>1</xdr:row>
      <xdr:rowOff>155864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480831" y="103909"/>
          <a:ext cx="303066" cy="28055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727364</xdr:colOff>
      <xdr:row>24</xdr:row>
      <xdr:rowOff>60615</xdr:rowOff>
    </xdr:from>
    <xdr:to>
      <xdr:col>17</xdr:col>
      <xdr:colOff>259773</xdr:colOff>
      <xdr:row>25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909464" y="8156865"/>
          <a:ext cx="770659" cy="29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1143000</xdr:colOff>
      <xdr:row>24</xdr:row>
      <xdr:rowOff>43295</xdr:rowOff>
    </xdr:from>
    <xdr:to>
      <xdr:col>15</xdr:col>
      <xdr:colOff>147205</xdr:colOff>
      <xdr:row>24</xdr:row>
      <xdr:rowOff>294409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543800" y="8139545"/>
          <a:ext cx="547255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1171575</xdr:colOff>
      <xdr:row>1</xdr:row>
      <xdr:rowOff>66675</xdr:rowOff>
    </xdr:from>
    <xdr:to>
      <xdr:col>15</xdr:col>
      <xdr:colOff>9525</xdr:colOff>
      <xdr:row>3</xdr:row>
      <xdr:rowOff>51089</xdr:rowOff>
    </xdr:to>
    <xdr:sp macro="" textlink="">
      <xdr:nvSpPr>
        <xdr:cNvPr id="10" name="円/楕円 9"/>
        <xdr:cNvSpPr/>
      </xdr:nvSpPr>
      <xdr:spPr>
        <a:xfrm>
          <a:off x="7572375" y="2952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</a:t>
          </a:r>
        </a:p>
      </xdr:txBody>
    </xdr:sp>
    <xdr:clientData/>
  </xdr:twoCellAnchor>
  <xdr:twoCellAnchor>
    <xdr:from>
      <xdr:col>11</xdr:col>
      <xdr:colOff>779318</xdr:colOff>
      <xdr:row>14</xdr:row>
      <xdr:rowOff>348095</xdr:rowOff>
    </xdr:from>
    <xdr:to>
      <xdr:col>14</xdr:col>
      <xdr:colOff>1033896</xdr:colOff>
      <xdr:row>15</xdr:row>
      <xdr:rowOff>422563</xdr:rowOff>
    </xdr:to>
    <xdr:sp macro="" textlink="">
      <xdr:nvSpPr>
        <xdr:cNvPr id="11" name="角丸四角形 10"/>
        <xdr:cNvSpPr/>
      </xdr:nvSpPr>
      <xdr:spPr>
        <a:xfrm>
          <a:off x="3408218" y="3634220"/>
          <a:ext cx="4026478" cy="58881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サイトでもお申し込みを受け付けております。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申し込むセミナーをカートに入れてから申込手続きに進んでください。</a:t>
          </a:r>
        </a:p>
      </xdr:txBody>
    </xdr:sp>
    <xdr:clientData/>
  </xdr:twoCellAnchor>
  <xdr:twoCellAnchor>
    <xdr:from>
      <xdr:col>11</xdr:col>
      <xdr:colOff>476250</xdr:colOff>
      <xdr:row>14</xdr:row>
      <xdr:rowOff>323850</xdr:rowOff>
    </xdr:from>
    <xdr:to>
      <xdr:col>11</xdr:col>
      <xdr:colOff>857250</xdr:colOff>
      <xdr:row>15</xdr:row>
      <xdr:rowOff>155864</xdr:rowOff>
    </xdr:to>
    <xdr:sp macro="" textlink="">
      <xdr:nvSpPr>
        <xdr:cNvPr id="12" name="円/楕円 11"/>
        <xdr:cNvSpPr/>
      </xdr:nvSpPr>
      <xdr:spPr>
        <a:xfrm>
          <a:off x="3105150" y="36099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</a:t>
          </a:r>
        </a:p>
      </xdr:txBody>
    </xdr:sp>
    <xdr:clientData/>
  </xdr:twoCellAnchor>
  <xdr:twoCellAnchor>
    <xdr:from>
      <xdr:col>7</xdr:col>
      <xdr:colOff>552450</xdr:colOff>
      <xdr:row>4</xdr:row>
      <xdr:rowOff>123825</xdr:rowOff>
    </xdr:from>
    <xdr:to>
      <xdr:col>9</xdr:col>
      <xdr:colOff>152400</xdr:colOff>
      <xdr:row>5</xdr:row>
      <xdr:rowOff>146339</xdr:rowOff>
    </xdr:to>
    <xdr:sp macro="" textlink="">
      <xdr:nvSpPr>
        <xdr:cNvPr id="13" name="円/楕円 12"/>
        <xdr:cNvSpPr/>
      </xdr:nvSpPr>
      <xdr:spPr>
        <a:xfrm>
          <a:off x="1438275" y="8667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</a:p>
      </xdr:txBody>
    </xdr:sp>
    <xdr:clientData/>
  </xdr:twoCellAnchor>
  <xdr:twoCellAnchor>
    <xdr:from>
      <xdr:col>11</xdr:col>
      <xdr:colOff>807026</xdr:colOff>
      <xdr:row>16</xdr:row>
      <xdr:rowOff>116898</xdr:rowOff>
    </xdr:from>
    <xdr:to>
      <xdr:col>14</xdr:col>
      <xdr:colOff>1070263</xdr:colOff>
      <xdr:row>16</xdr:row>
      <xdr:rowOff>463262</xdr:rowOff>
    </xdr:to>
    <xdr:sp macro="" textlink="">
      <xdr:nvSpPr>
        <xdr:cNvPr id="14" name="角丸四角形 13"/>
        <xdr:cNvSpPr/>
      </xdr:nvSpPr>
      <xdr:spPr>
        <a:xfrm>
          <a:off x="3435926" y="4431723"/>
          <a:ext cx="4035137" cy="34636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申込責任者様宛てに、</a:t>
          </a:r>
          <a:r>
            <a:rPr lang="en-US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</a:t>
          </a:r>
          <a:r>
            <a:rPr lang="en-US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をお送りいたします。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457200</xdr:colOff>
      <xdr:row>16</xdr:row>
      <xdr:rowOff>95250</xdr:rowOff>
    </xdr:from>
    <xdr:to>
      <xdr:col>11</xdr:col>
      <xdr:colOff>838200</xdr:colOff>
      <xdr:row>16</xdr:row>
      <xdr:rowOff>441614</xdr:rowOff>
    </xdr:to>
    <xdr:sp macro="" textlink="">
      <xdr:nvSpPr>
        <xdr:cNvPr id="15" name="円/楕円 14"/>
        <xdr:cNvSpPr/>
      </xdr:nvSpPr>
      <xdr:spPr>
        <a:xfrm>
          <a:off x="3086100" y="44100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</a:p>
      </xdr:txBody>
    </xdr:sp>
    <xdr:clientData/>
  </xdr:twoCellAnchor>
  <xdr:twoCellAnchor>
    <xdr:from>
      <xdr:col>20</xdr:col>
      <xdr:colOff>104775</xdr:colOff>
      <xdr:row>4</xdr:row>
      <xdr:rowOff>200025</xdr:rowOff>
    </xdr:from>
    <xdr:to>
      <xdr:col>20</xdr:col>
      <xdr:colOff>485775</xdr:colOff>
      <xdr:row>6</xdr:row>
      <xdr:rowOff>70139</xdr:rowOff>
    </xdr:to>
    <xdr:sp macro="" textlink="">
      <xdr:nvSpPr>
        <xdr:cNvPr id="16" name="円/楕円 15"/>
        <xdr:cNvSpPr/>
      </xdr:nvSpPr>
      <xdr:spPr>
        <a:xfrm>
          <a:off x="11982450" y="9429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  <xdr:twoCellAnchor>
    <xdr:from>
      <xdr:col>9</xdr:col>
      <xdr:colOff>628650</xdr:colOff>
      <xdr:row>9</xdr:row>
      <xdr:rowOff>47625</xdr:rowOff>
    </xdr:from>
    <xdr:to>
      <xdr:col>11</xdr:col>
      <xdr:colOff>47625</xdr:colOff>
      <xdr:row>10</xdr:row>
      <xdr:rowOff>70139</xdr:rowOff>
    </xdr:to>
    <xdr:sp macro="" textlink="">
      <xdr:nvSpPr>
        <xdr:cNvPr id="19" name="円/楕円 18"/>
        <xdr:cNvSpPr/>
      </xdr:nvSpPr>
      <xdr:spPr>
        <a:xfrm>
          <a:off x="2295525" y="20097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</a:t>
          </a:r>
        </a:p>
      </xdr:txBody>
    </xdr:sp>
    <xdr:clientData/>
  </xdr:twoCellAnchor>
  <xdr:twoCellAnchor>
    <xdr:from>
      <xdr:col>15</xdr:col>
      <xdr:colOff>541191</xdr:colOff>
      <xdr:row>14</xdr:row>
      <xdr:rowOff>355890</xdr:rowOff>
    </xdr:from>
    <xdr:to>
      <xdr:col>20</xdr:col>
      <xdr:colOff>514350</xdr:colOff>
      <xdr:row>15</xdr:row>
      <xdr:rowOff>171450</xdr:rowOff>
    </xdr:to>
    <xdr:sp macro="" textlink="">
      <xdr:nvSpPr>
        <xdr:cNvPr id="20" name="角丸四角形 19"/>
        <xdr:cNvSpPr/>
      </xdr:nvSpPr>
      <xdr:spPr>
        <a:xfrm>
          <a:off x="8485041" y="3642015"/>
          <a:ext cx="3906984" cy="32991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同一セミナー同一日程に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名以上のお申込みの場合は事前にご相談ください。</a:t>
          </a:r>
        </a:p>
      </xdr:txBody>
    </xdr:sp>
    <xdr:clientData/>
  </xdr:twoCellAnchor>
  <xdr:twoCellAnchor>
    <xdr:from>
      <xdr:col>12</xdr:col>
      <xdr:colOff>428625</xdr:colOff>
      <xdr:row>11</xdr:row>
      <xdr:rowOff>114300</xdr:rowOff>
    </xdr:from>
    <xdr:to>
      <xdr:col>13</xdr:col>
      <xdr:colOff>342900</xdr:colOff>
      <xdr:row>13</xdr:row>
      <xdr:rowOff>117764</xdr:rowOff>
    </xdr:to>
    <xdr:sp macro="" textlink="">
      <xdr:nvSpPr>
        <xdr:cNvPr id="22" name="円/楕円 21"/>
        <xdr:cNvSpPr/>
      </xdr:nvSpPr>
      <xdr:spPr>
        <a:xfrm>
          <a:off x="5495925" y="25431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５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15</xdr:col>
      <xdr:colOff>561975</xdr:colOff>
      <xdr:row>15</xdr:row>
      <xdr:rowOff>413905</xdr:rowOff>
    </xdr:from>
    <xdr:to>
      <xdr:col>20</xdr:col>
      <xdr:colOff>533400</xdr:colOff>
      <xdr:row>16</xdr:row>
      <xdr:rowOff>247650</xdr:rowOff>
    </xdr:to>
    <xdr:sp macro="" textlink="">
      <xdr:nvSpPr>
        <xdr:cNvPr id="23" name="角丸四角形 22"/>
        <xdr:cNvSpPr/>
      </xdr:nvSpPr>
      <xdr:spPr>
        <a:xfrm>
          <a:off x="8505825" y="4214380"/>
          <a:ext cx="3905250" cy="34809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参加者名札に表示する企業名をご記入ください。</a:t>
          </a:r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200025</xdr:colOff>
      <xdr:row>14</xdr:row>
      <xdr:rowOff>228600</xdr:rowOff>
    </xdr:from>
    <xdr:to>
      <xdr:col>15</xdr:col>
      <xdr:colOff>581025</xdr:colOff>
      <xdr:row>15</xdr:row>
      <xdr:rowOff>90302</xdr:rowOff>
    </xdr:to>
    <xdr:sp macro="" textlink="">
      <xdr:nvSpPr>
        <xdr:cNvPr id="24" name="円/楕円 23"/>
        <xdr:cNvSpPr/>
      </xdr:nvSpPr>
      <xdr:spPr>
        <a:xfrm>
          <a:off x="8143875" y="3514725"/>
          <a:ext cx="381000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５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777585</xdr:colOff>
      <xdr:row>20</xdr:row>
      <xdr:rowOff>202624</xdr:rowOff>
    </xdr:from>
    <xdr:to>
      <xdr:col>14</xdr:col>
      <xdr:colOff>1343890</xdr:colOff>
      <xdr:row>22</xdr:row>
      <xdr:rowOff>38100</xdr:rowOff>
    </xdr:to>
    <xdr:sp macro="" textlink="">
      <xdr:nvSpPr>
        <xdr:cNvPr id="26" name="角丸四角形 25"/>
        <xdr:cNvSpPr/>
      </xdr:nvSpPr>
      <xdr:spPr>
        <a:xfrm>
          <a:off x="3406485" y="6574849"/>
          <a:ext cx="4338205" cy="8641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申込書フォーマットは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からダウンロードができます。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検索エンジンから 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産能セミナー 各種フォーマット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で検索し、ダウンロードしてください。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申込書ファイルは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seminar@hj.sanno.ac.jp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まで、パスワードをつけてお送りください。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6</xdr:row>
          <xdr:rowOff>47625</xdr:rowOff>
        </xdr:from>
        <xdr:to>
          <xdr:col>20</xdr:col>
          <xdr:colOff>1238250</xdr:colOff>
          <xdr:row>6</xdr:row>
          <xdr:rowOff>295275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1228725</xdr:colOff>
          <xdr:row>6</xdr:row>
          <xdr:rowOff>47625</xdr:rowOff>
        </xdr:from>
        <xdr:to>
          <xdr:col>23</xdr:col>
          <xdr:colOff>123825</xdr:colOff>
          <xdr:row>6</xdr:row>
          <xdr:rowOff>295275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790573</xdr:colOff>
      <xdr:row>17</xdr:row>
      <xdr:rowOff>109104</xdr:rowOff>
    </xdr:from>
    <xdr:to>
      <xdr:col>15</xdr:col>
      <xdr:colOff>123825</xdr:colOff>
      <xdr:row>19</xdr:row>
      <xdr:rowOff>361950</xdr:rowOff>
    </xdr:to>
    <xdr:sp macro="" textlink="">
      <xdr:nvSpPr>
        <xdr:cNvPr id="30" name="角丸四角形 29"/>
        <xdr:cNvSpPr/>
      </xdr:nvSpPr>
      <xdr:spPr>
        <a:xfrm>
          <a:off x="3298823" y="4928754"/>
          <a:ext cx="4394202" cy="128154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参加票は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メール配信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いたします。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参加者宛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をご希望の場合は、「参加票メール配信先」に各参加者のアドレスをご記入ください。</a:t>
          </a:r>
          <a:endParaRPr kumimoji="1" lang="en-US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申込責任者の方に、参加票メールの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CC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配信をご希望の場合、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通信欄にその旨をご記入ください。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9525</xdr:colOff>
      <xdr:row>11</xdr:row>
      <xdr:rowOff>104775</xdr:rowOff>
    </xdr:from>
    <xdr:to>
      <xdr:col>14</xdr:col>
      <xdr:colOff>409549</xdr:colOff>
      <xdr:row>13</xdr:row>
      <xdr:rowOff>137927</xdr:rowOff>
    </xdr:to>
    <xdr:sp macro="" textlink="">
      <xdr:nvSpPr>
        <xdr:cNvPr id="31" name="円/楕円 30"/>
        <xdr:cNvSpPr/>
      </xdr:nvSpPr>
      <xdr:spPr>
        <a:xfrm>
          <a:off x="6410325" y="2533650"/>
          <a:ext cx="400024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15</xdr:col>
      <xdr:colOff>209550</xdr:colOff>
      <xdr:row>15</xdr:row>
      <xdr:rowOff>400050</xdr:rowOff>
    </xdr:from>
    <xdr:to>
      <xdr:col>15</xdr:col>
      <xdr:colOff>609574</xdr:colOff>
      <xdr:row>16</xdr:row>
      <xdr:rowOff>261752</xdr:rowOff>
    </xdr:to>
    <xdr:sp macro="" textlink="">
      <xdr:nvSpPr>
        <xdr:cNvPr id="27" name="円/楕円 26"/>
        <xdr:cNvSpPr/>
      </xdr:nvSpPr>
      <xdr:spPr>
        <a:xfrm>
          <a:off x="8153400" y="4200525"/>
          <a:ext cx="400024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476250</xdr:colOff>
      <xdr:row>18</xdr:row>
      <xdr:rowOff>57150</xdr:rowOff>
    </xdr:from>
    <xdr:to>
      <xdr:col>11</xdr:col>
      <xdr:colOff>847725</xdr:colOff>
      <xdr:row>18</xdr:row>
      <xdr:rowOff>403514</xdr:rowOff>
    </xdr:to>
    <xdr:sp macro="" textlink="">
      <xdr:nvSpPr>
        <xdr:cNvPr id="21" name="円/楕円 20"/>
        <xdr:cNvSpPr/>
      </xdr:nvSpPr>
      <xdr:spPr>
        <a:xfrm>
          <a:off x="3105150" y="5400675"/>
          <a:ext cx="371475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</a:t>
          </a:r>
        </a:p>
      </xdr:txBody>
    </xdr:sp>
    <xdr:clientData/>
  </xdr:twoCellAnchor>
  <xdr:twoCellAnchor>
    <xdr:from>
      <xdr:col>15</xdr:col>
      <xdr:colOff>571498</xdr:colOff>
      <xdr:row>17</xdr:row>
      <xdr:rowOff>23379</xdr:rowOff>
    </xdr:from>
    <xdr:to>
      <xdr:col>20</xdr:col>
      <xdr:colOff>1381124</xdr:colOff>
      <xdr:row>20</xdr:row>
      <xdr:rowOff>95250</xdr:rowOff>
    </xdr:to>
    <xdr:sp macro="" textlink="">
      <xdr:nvSpPr>
        <xdr:cNvPr id="33" name="角丸四角形 32"/>
        <xdr:cNvSpPr/>
      </xdr:nvSpPr>
      <xdr:spPr>
        <a:xfrm>
          <a:off x="8515348" y="4852554"/>
          <a:ext cx="4743451" cy="1614921"/>
        </a:xfrm>
        <a:prstGeom prst="roundRect">
          <a:avLst>
            <a:gd name="adj" fmla="val 8737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オンラインセミナーのみ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テキスト送付先をご指定ください。</a:t>
          </a:r>
          <a:endParaRPr kumimoji="1" lang="en-US" altLang="ja-JP" sz="9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テキストは通常、開催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日前までに申込責任者様宛にお送りします。</a:t>
          </a:r>
          <a:endParaRPr kumimoji="1" lang="en-US" altLang="ja-JP" sz="9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やむを得ない場合（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支社が異なり転送が間に合わない、在宅勤務で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配布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ができない等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に限り、参加者様宛を承ります。</a:t>
          </a:r>
          <a:endParaRPr kumimoji="1" lang="en-US" altLang="ja-JP" sz="9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参加者様宛の詳細住所は、開催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週間前までにご連絡ください。</a:t>
          </a:r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247650</xdr:colOff>
      <xdr:row>17</xdr:row>
      <xdr:rowOff>57150</xdr:rowOff>
    </xdr:from>
    <xdr:to>
      <xdr:col>15</xdr:col>
      <xdr:colOff>647674</xdr:colOff>
      <xdr:row>17</xdr:row>
      <xdr:rowOff>433202</xdr:rowOff>
    </xdr:to>
    <xdr:sp macro="" textlink="">
      <xdr:nvSpPr>
        <xdr:cNvPr id="34" name="円/楕円 33"/>
        <xdr:cNvSpPr/>
      </xdr:nvSpPr>
      <xdr:spPr>
        <a:xfrm>
          <a:off x="8191500" y="4886325"/>
          <a:ext cx="400024" cy="376052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7</a:t>
          </a:r>
        </a:p>
      </xdr:txBody>
    </xdr:sp>
    <xdr:clientData/>
  </xdr:twoCellAnchor>
  <xdr:twoCellAnchor>
    <xdr:from>
      <xdr:col>19</xdr:col>
      <xdr:colOff>66674</xdr:colOff>
      <xdr:row>7</xdr:row>
      <xdr:rowOff>19050</xdr:rowOff>
    </xdr:from>
    <xdr:to>
      <xdr:col>20</xdr:col>
      <xdr:colOff>247649</xdr:colOff>
      <xdr:row>8</xdr:row>
      <xdr:rowOff>185552</xdr:rowOff>
    </xdr:to>
    <xdr:sp macro="" textlink="">
      <xdr:nvSpPr>
        <xdr:cNvPr id="35" name="円/楕円 34"/>
        <xdr:cNvSpPr/>
      </xdr:nvSpPr>
      <xdr:spPr>
        <a:xfrm>
          <a:off x="11696699" y="1562100"/>
          <a:ext cx="428625" cy="376052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7</a:t>
          </a:r>
        </a:p>
      </xdr:txBody>
    </xdr:sp>
    <xdr:clientData/>
  </xdr:twoCellAnchor>
  <xdr:twoCellAnchor>
    <xdr:from>
      <xdr:col>11</xdr:col>
      <xdr:colOff>476250</xdr:colOff>
      <xdr:row>17</xdr:row>
      <xdr:rowOff>209550</xdr:rowOff>
    </xdr:from>
    <xdr:to>
      <xdr:col>11</xdr:col>
      <xdr:colOff>857250</xdr:colOff>
      <xdr:row>18</xdr:row>
      <xdr:rowOff>41564</xdr:rowOff>
    </xdr:to>
    <xdr:sp macro="" textlink="">
      <xdr:nvSpPr>
        <xdr:cNvPr id="18" name="円/楕円 17"/>
        <xdr:cNvSpPr/>
      </xdr:nvSpPr>
      <xdr:spPr>
        <a:xfrm>
          <a:off x="3105150" y="503872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14</xdr:col>
      <xdr:colOff>1095807</xdr:colOff>
      <xdr:row>26</xdr:row>
      <xdr:rowOff>9743</xdr:rowOff>
    </xdr:to>
    <xdr:sp macro="" textlink="">
      <xdr:nvSpPr>
        <xdr:cNvPr id="36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66875" y="7915275"/>
          <a:ext cx="5829732" cy="7336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1485900</xdr:colOff>
      <xdr:row>13</xdr:row>
      <xdr:rowOff>114300</xdr:rowOff>
    </xdr:from>
    <xdr:to>
      <xdr:col>20</xdr:col>
      <xdr:colOff>1866900</xdr:colOff>
      <xdr:row>13</xdr:row>
      <xdr:rowOff>460664</xdr:rowOff>
    </xdr:to>
    <xdr:sp macro="" textlink="">
      <xdr:nvSpPr>
        <xdr:cNvPr id="37" name="円/楕円 36"/>
        <xdr:cNvSpPr/>
      </xdr:nvSpPr>
      <xdr:spPr>
        <a:xfrm>
          <a:off x="13363575" y="28860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247586</xdr:colOff>
      <xdr:row>62</xdr:row>
      <xdr:rowOff>85724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586" cy="9534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hj.sanno.ac.jp/cp/public-seminar/" TargetMode="External"/><Relationship Id="rId1" Type="http://schemas.openxmlformats.org/officeDocument/2006/relationships/hyperlink" Target="mailto:seminar@hj.sanno.ac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hyperlink" Target="https://www.hj.sanno.ac.jp/cp/public-seminar/" TargetMode="External"/><Relationship Id="rId7" Type="http://schemas.openxmlformats.org/officeDocument/2006/relationships/ctrlProp" Target="../ctrlProps/ctrlProp3.xml"/><Relationship Id="rId2" Type="http://schemas.openxmlformats.org/officeDocument/2006/relationships/hyperlink" Target="mailto:seminar@hj.sanno.ac.jp" TargetMode="External"/><Relationship Id="rId1" Type="http://schemas.openxmlformats.org/officeDocument/2006/relationships/hyperlink" Target="mailto:sanno_taro@hj.sanno.ac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6.xml"/><Relationship Id="rId2" Type="http://schemas.openxmlformats.org/officeDocument/2006/relationships/hyperlink" Target="mailto:seminar@hj.sanno.ac.jp" TargetMode="External"/><Relationship Id="rId1" Type="http://schemas.openxmlformats.org/officeDocument/2006/relationships/hyperlink" Target="http://seminar.hj.sanno.ac.jp/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fitToPage="1"/>
  </sheetPr>
  <dimension ref="A1:H441"/>
  <sheetViews>
    <sheetView zoomScale="115" zoomScaleNormal="115" workbookViewId="0">
      <pane ySplit="2" topLeftCell="A3" activePane="bottomLeft" state="frozen"/>
      <selection pane="bottomLeft" activeCell="B22" sqref="B22"/>
    </sheetView>
  </sheetViews>
  <sheetFormatPr defaultColWidth="13.7109375" defaultRowHeight="12" x14ac:dyDescent="0.15"/>
  <cols>
    <col min="1" max="1" width="6.140625" style="14" hidden="1" customWidth="1"/>
    <col min="2" max="2" width="9" style="15" customWidth="1"/>
    <col min="3" max="3" width="9.28515625" style="15" customWidth="1"/>
    <col min="4" max="4" width="9.85546875" style="16" customWidth="1"/>
    <col min="5" max="5" width="13.7109375" style="14"/>
    <col min="6" max="6" width="63.140625" style="202" customWidth="1"/>
    <col min="7" max="7" width="29.7109375" style="239" customWidth="1"/>
    <col min="8" max="8" width="9.140625" style="14" customWidth="1"/>
    <col min="9" max="16384" width="13.7109375" style="14"/>
  </cols>
  <sheetData>
    <row r="1" spans="1:8" ht="92.25" customHeight="1" x14ac:dyDescent="0.15"/>
    <row r="2" spans="1:8" s="16" customFormat="1" ht="20.100000000000001" customHeight="1" x14ac:dyDescent="0.15">
      <c r="A2" s="19" t="s">
        <v>100</v>
      </c>
      <c r="B2" s="20" t="s">
        <v>84</v>
      </c>
      <c r="C2" s="20" t="s">
        <v>85</v>
      </c>
      <c r="D2" s="20" t="s">
        <v>81</v>
      </c>
      <c r="E2" s="21" t="s">
        <v>101</v>
      </c>
      <c r="F2" s="203" t="s">
        <v>80</v>
      </c>
      <c r="G2" s="21" t="s">
        <v>2</v>
      </c>
      <c r="H2" s="21" t="s">
        <v>102</v>
      </c>
    </row>
    <row r="3" spans="1:8" ht="12.75" customHeight="1" x14ac:dyDescent="0.15">
      <c r="A3" s="22" t="str">
        <f t="shared" ref="A3:A21" si="0">CONCATENATE(B3,C3,D3)</f>
        <v>33東京0406</v>
      </c>
      <c r="B3" s="249">
        <v>33</v>
      </c>
      <c r="C3" s="250" t="s">
        <v>158</v>
      </c>
      <c r="D3" s="251" t="s">
        <v>153</v>
      </c>
      <c r="E3" s="211" t="s">
        <v>186</v>
      </c>
      <c r="F3" s="210" t="s">
        <v>170</v>
      </c>
      <c r="G3" s="214" t="s">
        <v>201</v>
      </c>
      <c r="H3" s="212" t="s">
        <v>195</v>
      </c>
    </row>
    <row r="4" spans="1:8" ht="12.75" customHeight="1" x14ac:dyDescent="0.15">
      <c r="A4" s="22" t="str">
        <f t="shared" si="0"/>
        <v>33東京0408</v>
      </c>
      <c r="B4" s="249">
        <v>33</v>
      </c>
      <c r="C4" s="250" t="s">
        <v>158</v>
      </c>
      <c r="D4" s="251" t="s">
        <v>154</v>
      </c>
      <c r="E4" s="211" t="s">
        <v>187</v>
      </c>
      <c r="F4" s="210" t="s">
        <v>170</v>
      </c>
      <c r="G4" s="214" t="s">
        <v>202</v>
      </c>
      <c r="H4" s="212" t="s">
        <v>195</v>
      </c>
    </row>
    <row r="5" spans="1:8" ht="12.75" customHeight="1" x14ac:dyDescent="0.15">
      <c r="A5" s="22" t="str">
        <f t="shared" si="0"/>
        <v>34東京0329</v>
      </c>
      <c r="B5" s="249">
        <v>34</v>
      </c>
      <c r="C5" s="250" t="s">
        <v>158</v>
      </c>
      <c r="D5" s="251" t="s">
        <v>191</v>
      </c>
      <c r="E5" s="211" t="s">
        <v>172</v>
      </c>
      <c r="F5" s="218" t="s">
        <v>204</v>
      </c>
      <c r="G5" s="215" t="s">
        <v>198</v>
      </c>
      <c r="H5" s="212" t="s">
        <v>195</v>
      </c>
    </row>
    <row r="6" spans="1:8" ht="12.75" customHeight="1" x14ac:dyDescent="0.15">
      <c r="A6" s="22" t="str">
        <f t="shared" si="0"/>
        <v>34東京0330</v>
      </c>
      <c r="B6" s="249">
        <v>34</v>
      </c>
      <c r="C6" s="250" t="s">
        <v>158</v>
      </c>
      <c r="D6" s="251" t="s">
        <v>156</v>
      </c>
      <c r="E6" s="211" t="s">
        <v>173</v>
      </c>
      <c r="F6" s="210" t="s">
        <v>164</v>
      </c>
      <c r="G6" s="215" t="s">
        <v>199</v>
      </c>
      <c r="H6" s="212" t="s">
        <v>195</v>
      </c>
    </row>
    <row r="7" spans="1:8" ht="12.75" customHeight="1" x14ac:dyDescent="0.15">
      <c r="A7" s="22" t="str">
        <f t="shared" si="0"/>
        <v>34東京0405</v>
      </c>
      <c r="B7" s="249">
        <v>34</v>
      </c>
      <c r="C7" s="250" t="s">
        <v>158</v>
      </c>
      <c r="D7" s="251" t="s">
        <v>190</v>
      </c>
      <c r="E7" s="211" t="s">
        <v>174</v>
      </c>
      <c r="F7" s="210" t="s">
        <v>164</v>
      </c>
      <c r="G7" s="215" t="s">
        <v>196</v>
      </c>
      <c r="H7" s="212" t="s">
        <v>195</v>
      </c>
    </row>
    <row r="8" spans="1:8" ht="12.75" customHeight="1" x14ac:dyDescent="0.15">
      <c r="A8" s="22" t="str">
        <f t="shared" si="0"/>
        <v>34オンライン0405</v>
      </c>
      <c r="B8" s="249">
        <v>34</v>
      </c>
      <c r="C8" s="250" t="s">
        <v>193</v>
      </c>
      <c r="D8" s="251" t="s">
        <v>190</v>
      </c>
      <c r="E8" s="211" t="s">
        <v>188</v>
      </c>
      <c r="F8" s="210" t="s">
        <v>171</v>
      </c>
      <c r="G8" s="214" t="s">
        <v>196</v>
      </c>
      <c r="H8" s="213" t="s">
        <v>192</v>
      </c>
    </row>
    <row r="9" spans="1:8" ht="12.75" customHeight="1" x14ac:dyDescent="0.15">
      <c r="A9" s="22" t="str">
        <f t="shared" si="0"/>
        <v>34東京0407</v>
      </c>
      <c r="B9" s="249">
        <v>34</v>
      </c>
      <c r="C9" s="250" t="s">
        <v>158</v>
      </c>
      <c r="D9" s="251" t="s">
        <v>157</v>
      </c>
      <c r="E9" s="211" t="s">
        <v>175</v>
      </c>
      <c r="F9" s="210" t="s">
        <v>164</v>
      </c>
      <c r="G9" s="215" t="s">
        <v>197</v>
      </c>
      <c r="H9" s="212" t="s">
        <v>195</v>
      </c>
    </row>
    <row r="10" spans="1:8" ht="12.75" customHeight="1" x14ac:dyDescent="0.15">
      <c r="A10" s="22" t="str">
        <f t="shared" si="0"/>
        <v>34オンライン0407</v>
      </c>
      <c r="B10" s="249">
        <v>34</v>
      </c>
      <c r="C10" s="250" t="s">
        <v>194</v>
      </c>
      <c r="D10" s="251" t="s">
        <v>157</v>
      </c>
      <c r="E10" s="211" t="s">
        <v>189</v>
      </c>
      <c r="F10" s="210" t="s">
        <v>171</v>
      </c>
      <c r="G10" s="214" t="s">
        <v>197</v>
      </c>
      <c r="H10" s="213" t="s">
        <v>192</v>
      </c>
    </row>
    <row r="11" spans="1:8" ht="12.75" customHeight="1" x14ac:dyDescent="0.15">
      <c r="A11" s="22" t="str">
        <f t="shared" si="0"/>
        <v>34東京0408</v>
      </c>
      <c r="B11" s="249">
        <v>34</v>
      </c>
      <c r="C11" s="250" t="s">
        <v>158</v>
      </c>
      <c r="D11" s="251" t="s">
        <v>154</v>
      </c>
      <c r="E11" s="211" t="s">
        <v>176</v>
      </c>
      <c r="F11" s="210" t="s">
        <v>164</v>
      </c>
      <c r="G11" s="216" t="s">
        <v>200</v>
      </c>
      <c r="H11" s="212" t="s">
        <v>195</v>
      </c>
    </row>
    <row r="12" spans="1:8" ht="12.75" customHeight="1" x14ac:dyDescent="0.15">
      <c r="A12" s="22" t="str">
        <f t="shared" si="0"/>
        <v>35東京0402</v>
      </c>
      <c r="B12" s="249">
        <v>35</v>
      </c>
      <c r="C12" s="250" t="s">
        <v>158</v>
      </c>
      <c r="D12" s="251" t="s">
        <v>155</v>
      </c>
      <c r="E12" s="211" t="s">
        <v>177</v>
      </c>
      <c r="F12" s="210" t="s">
        <v>165</v>
      </c>
      <c r="G12" s="217">
        <v>44288</v>
      </c>
      <c r="H12" s="212" t="s">
        <v>195</v>
      </c>
    </row>
    <row r="13" spans="1:8" ht="12.75" customHeight="1" x14ac:dyDescent="0.15">
      <c r="A13" s="22" t="str">
        <f t="shared" si="0"/>
        <v>35東京0405</v>
      </c>
      <c r="B13" s="249">
        <v>35</v>
      </c>
      <c r="C13" s="250" t="s">
        <v>158</v>
      </c>
      <c r="D13" s="251" t="s">
        <v>190</v>
      </c>
      <c r="E13" s="211" t="s">
        <v>178</v>
      </c>
      <c r="F13" s="210" t="s">
        <v>165</v>
      </c>
      <c r="G13" s="217">
        <v>44291</v>
      </c>
      <c r="H13" s="212" t="s">
        <v>195</v>
      </c>
    </row>
    <row r="14" spans="1:8" ht="12.75" customHeight="1" x14ac:dyDescent="0.15">
      <c r="A14" s="22" t="str">
        <f t="shared" si="0"/>
        <v>36東京0407</v>
      </c>
      <c r="B14" s="249">
        <v>36</v>
      </c>
      <c r="C14" s="250" t="s">
        <v>158</v>
      </c>
      <c r="D14" s="251" t="s">
        <v>157</v>
      </c>
      <c r="E14" s="211" t="s">
        <v>179</v>
      </c>
      <c r="F14" s="210" t="s">
        <v>166</v>
      </c>
      <c r="G14" s="217">
        <v>44293</v>
      </c>
      <c r="H14" s="212" t="s">
        <v>195</v>
      </c>
    </row>
    <row r="15" spans="1:8" ht="12.75" customHeight="1" x14ac:dyDescent="0.15">
      <c r="A15" s="22" t="str">
        <f t="shared" si="0"/>
        <v>36東京0408</v>
      </c>
      <c r="B15" s="249">
        <v>36</v>
      </c>
      <c r="C15" s="250" t="s">
        <v>158</v>
      </c>
      <c r="D15" s="251" t="s">
        <v>154</v>
      </c>
      <c r="E15" s="211" t="s">
        <v>180</v>
      </c>
      <c r="F15" s="210" t="s">
        <v>166</v>
      </c>
      <c r="G15" s="217">
        <v>44294</v>
      </c>
      <c r="H15" s="212" t="s">
        <v>195</v>
      </c>
    </row>
    <row r="16" spans="1:8" ht="12.75" customHeight="1" x14ac:dyDescent="0.15">
      <c r="A16" s="22" t="str">
        <f t="shared" si="0"/>
        <v>37東京0408</v>
      </c>
      <c r="B16" s="249">
        <v>37</v>
      </c>
      <c r="C16" s="250" t="s">
        <v>158</v>
      </c>
      <c r="D16" s="251" t="s">
        <v>154</v>
      </c>
      <c r="E16" s="211" t="s">
        <v>184</v>
      </c>
      <c r="F16" s="210" t="s">
        <v>169</v>
      </c>
      <c r="G16" s="217">
        <v>44294</v>
      </c>
      <c r="H16" s="212" t="s">
        <v>195</v>
      </c>
    </row>
    <row r="17" spans="1:8" ht="12.75" customHeight="1" x14ac:dyDescent="0.15">
      <c r="A17" s="22" t="str">
        <f t="shared" si="0"/>
        <v>37東京0409</v>
      </c>
      <c r="B17" s="249">
        <v>37</v>
      </c>
      <c r="C17" s="250" t="s">
        <v>158</v>
      </c>
      <c r="D17" s="251" t="s">
        <v>152</v>
      </c>
      <c r="E17" s="211" t="s">
        <v>185</v>
      </c>
      <c r="F17" s="210" t="s">
        <v>169</v>
      </c>
      <c r="G17" s="217">
        <v>44295</v>
      </c>
      <c r="H17" s="212" t="s">
        <v>195</v>
      </c>
    </row>
    <row r="18" spans="1:8" ht="12.75" customHeight="1" x14ac:dyDescent="0.15">
      <c r="A18" s="22" t="str">
        <f t="shared" si="0"/>
        <v>38東京0407</v>
      </c>
      <c r="B18" s="249">
        <v>38</v>
      </c>
      <c r="C18" s="250" t="s">
        <v>158</v>
      </c>
      <c r="D18" s="251" t="s">
        <v>157</v>
      </c>
      <c r="E18" s="211" t="s">
        <v>181</v>
      </c>
      <c r="F18" s="210" t="s">
        <v>167</v>
      </c>
      <c r="G18" s="217">
        <v>44293</v>
      </c>
      <c r="H18" s="212" t="s">
        <v>195</v>
      </c>
    </row>
    <row r="19" spans="1:8" ht="12.75" customHeight="1" x14ac:dyDescent="0.15">
      <c r="A19" s="22" t="str">
        <f t="shared" si="0"/>
        <v>38東京0409</v>
      </c>
      <c r="B19" s="249">
        <v>38</v>
      </c>
      <c r="C19" s="250" t="s">
        <v>158</v>
      </c>
      <c r="D19" s="251" t="s">
        <v>152</v>
      </c>
      <c r="E19" s="211" t="s">
        <v>182</v>
      </c>
      <c r="F19" s="210" t="s">
        <v>167</v>
      </c>
      <c r="G19" s="217">
        <v>44295</v>
      </c>
      <c r="H19" s="212" t="s">
        <v>195</v>
      </c>
    </row>
    <row r="20" spans="1:8" ht="12.75" customHeight="1" x14ac:dyDescent="0.15">
      <c r="A20" s="22" t="str">
        <f t="shared" si="0"/>
        <v>39東京0408</v>
      </c>
      <c r="B20" s="249">
        <v>39</v>
      </c>
      <c r="C20" s="250" t="s">
        <v>158</v>
      </c>
      <c r="D20" s="252" t="s">
        <v>217</v>
      </c>
      <c r="E20" s="211" t="s">
        <v>183</v>
      </c>
      <c r="F20" s="210" t="s">
        <v>168</v>
      </c>
      <c r="G20" s="214" t="s">
        <v>200</v>
      </c>
      <c r="H20" s="212" t="s">
        <v>195</v>
      </c>
    </row>
    <row r="21" spans="1:8" ht="12.75" customHeight="1" x14ac:dyDescent="0.15">
      <c r="A21" s="22" t="str">
        <f t="shared" si="0"/>
        <v>39東京0412</v>
      </c>
      <c r="B21" s="249">
        <v>39</v>
      </c>
      <c r="C21" s="250" t="s">
        <v>158</v>
      </c>
      <c r="D21" s="252" t="s">
        <v>216</v>
      </c>
      <c r="E21" s="211" t="s">
        <v>218</v>
      </c>
      <c r="F21" s="240" t="s">
        <v>168</v>
      </c>
      <c r="G21" s="214" t="s">
        <v>219</v>
      </c>
      <c r="H21" s="241" t="s">
        <v>195</v>
      </c>
    </row>
    <row r="22" spans="1:8" ht="12.75" customHeight="1" x14ac:dyDescent="0.15">
      <c r="A22" s="22" t="str">
        <f t="shared" ref="A22:A85" si="1">CONCATENATE(B22,C22,D22)</f>
        <v>1東京0716</v>
      </c>
      <c r="B22" s="19">
        <v>1</v>
      </c>
      <c r="C22" s="19" t="s">
        <v>79</v>
      </c>
      <c r="D22" s="242" t="s">
        <v>932</v>
      </c>
      <c r="E22" s="243" t="s">
        <v>235</v>
      </c>
      <c r="F22" s="244" t="s">
        <v>236</v>
      </c>
      <c r="G22" s="245" t="s">
        <v>237</v>
      </c>
      <c r="H22" s="246" t="s">
        <v>238</v>
      </c>
    </row>
    <row r="23" spans="1:8" ht="12.75" customHeight="1" x14ac:dyDescent="0.15">
      <c r="A23" s="22" t="str">
        <f t="shared" si="1"/>
        <v>1東京0906</v>
      </c>
      <c r="B23" s="19">
        <v>1</v>
      </c>
      <c r="C23" s="19" t="s">
        <v>79</v>
      </c>
      <c r="D23" s="242" t="s">
        <v>933</v>
      </c>
      <c r="E23" s="243" t="s">
        <v>239</v>
      </c>
      <c r="F23" s="244" t="s">
        <v>236</v>
      </c>
      <c r="G23" s="245" t="s">
        <v>240</v>
      </c>
      <c r="H23" s="246" t="s">
        <v>238</v>
      </c>
    </row>
    <row r="24" spans="1:8" ht="12.75" customHeight="1" x14ac:dyDescent="0.15">
      <c r="A24" s="22" t="str">
        <f t="shared" si="1"/>
        <v>2東京0706</v>
      </c>
      <c r="B24" s="19">
        <v>2</v>
      </c>
      <c r="C24" s="19" t="s">
        <v>79</v>
      </c>
      <c r="D24" s="242" t="s">
        <v>934</v>
      </c>
      <c r="E24" s="243" t="s">
        <v>241</v>
      </c>
      <c r="F24" s="244" t="s">
        <v>242</v>
      </c>
      <c r="G24" s="245" t="s">
        <v>243</v>
      </c>
      <c r="H24" s="246" t="s">
        <v>238</v>
      </c>
    </row>
    <row r="25" spans="1:8" ht="12.75" customHeight="1" x14ac:dyDescent="0.15">
      <c r="A25" s="22" t="str">
        <f t="shared" si="1"/>
        <v>2東京0928</v>
      </c>
      <c r="B25" s="19">
        <v>2</v>
      </c>
      <c r="C25" s="19" t="s">
        <v>79</v>
      </c>
      <c r="D25" s="242" t="s">
        <v>935</v>
      </c>
      <c r="E25" s="243" t="s">
        <v>244</v>
      </c>
      <c r="F25" s="244" t="s">
        <v>242</v>
      </c>
      <c r="G25" s="245" t="s">
        <v>245</v>
      </c>
      <c r="H25" s="246" t="s">
        <v>238</v>
      </c>
    </row>
    <row r="26" spans="1:8" ht="12.75" customHeight="1" x14ac:dyDescent="0.15">
      <c r="A26" s="22" t="str">
        <f t="shared" si="1"/>
        <v>2オンライン1116</v>
      </c>
      <c r="B26" s="19">
        <v>2</v>
      </c>
      <c r="C26" s="19" t="s">
        <v>246</v>
      </c>
      <c r="D26" s="242" t="s">
        <v>936</v>
      </c>
      <c r="E26" s="243" t="s">
        <v>247</v>
      </c>
      <c r="F26" s="244" t="s">
        <v>248</v>
      </c>
      <c r="G26" s="245" t="s">
        <v>249</v>
      </c>
      <c r="H26" s="246" t="s">
        <v>246</v>
      </c>
    </row>
    <row r="27" spans="1:8" ht="12.75" customHeight="1" x14ac:dyDescent="0.15">
      <c r="A27" s="22" t="str">
        <f t="shared" si="1"/>
        <v>2東京1202</v>
      </c>
      <c r="B27" s="19">
        <v>2</v>
      </c>
      <c r="C27" s="19" t="s">
        <v>79</v>
      </c>
      <c r="D27" s="242" t="s">
        <v>937</v>
      </c>
      <c r="E27" s="243" t="s">
        <v>250</v>
      </c>
      <c r="F27" s="244" t="s">
        <v>242</v>
      </c>
      <c r="G27" s="245" t="s">
        <v>251</v>
      </c>
      <c r="H27" s="246" t="s">
        <v>238</v>
      </c>
    </row>
    <row r="28" spans="1:8" ht="12.75" customHeight="1" x14ac:dyDescent="0.15">
      <c r="A28" s="22" t="str">
        <f t="shared" si="1"/>
        <v>2オンライン0203</v>
      </c>
      <c r="B28" s="19">
        <v>2</v>
      </c>
      <c r="C28" s="19" t="s">
        <v>246</v>
      </c>
      <c r="D28" s="242" t="s">
        <v>938</v>
      </c>
      <c r="E28" s="243" t="s">
        <v>252</v>
      </c>
      <c r="F28" s="244" t="s">
        <v>248</v>
      </c>
      <c r="G28" s="245" t="s">
        <v>253</v>
      </c>
      <c r="H28" s="246" t="s">
        <v>246</v>
      </c>
    </row>
    <row r="29" spans="1:8" ht="12.75" customHeight="1" x14ac:dyDescent="0.15">
      <c r="A29" s="22" t="str">
        <f t="shared" si="1"/>
        <v>3オンライン0805</v>
      </c>
      <c r="B29" s="19">
        <v>3</v>
      </c>
      <c r="C29" s="19" t="s">
        <v>246</v>
      </c>
      <c r="D29" s="242" t="s">
        <v>939</v>
      </c>
      <c r="E29" s="243" t="s">
        <v>254</v>
      </c>
      <c r="F29" s="244" t="s">
        <v>255</v>
      </c>
      <c r="G29" s="245" t="s">
        <v>256</v>
      </c>
      <c r="H29" s="246" t="s">
        <v>246</v>
      </c>
    </row>
    <row r="30" spans="1:8" ht="12.75" customHeight="1" x14ac:dyDescent="0.15">
      <c r="A30" s="22" t="str">
        <f t="shared" si="1"/>
        <v>3東京0916</v>
      </c>
      <c r="B30" s="19">
        <v>3</v>
      </c>
      <c r="C30" s="19" t="s">
        <v>79</v>
      </c>
      <c r="D30" s="242" t="s">
        <v>940</v>
      </c>
      <c r="E30" s="243" t="s">
        <v>257</v>
      </c>
      <c r="F30" s="244" t="s">
        <v>258</v>
      </c>
      <c r="G30" s="245" t="s">
        <v>259</v>
      </c>
      <c r="H30" s="246" t="s">
        <v>238</v>
      </c>
    </row>
    <row r="31" spans="1:8" ht="12.75" customHeight="1" x14ac:dyDescent="0.15">
      <c r="A31" s="22" t="str">
        <f t="shared" si="1"/>
        <v>3東京1118</v>
      </c>
      <c r="B31" s="19">
        <v>3</v>
      </c>
      <c r="C31" s="19" t="s">
        <v>79</v>
      </c>
      <c r="D31" s="242" t="s">
        <v>941</v>
      </c>
      <c r="E31" s="243" t="s">
        <v>260</v>
      </c>
      <c r="F31" s="244" t="s">
        <v>258</v>
      </c>
      <c r="G31" s="245" t="s">
        <v>261</v>
      </c>
      <c r="H31" s="246" t="s">
        <v>238</v>
      </c>
    </row>
    <row r="32" spans="1:8" ht="12.75" customHeight="1" x14ac:dyDescent="0.15">
      <c r="A32" s="22" t="str">
        <f t="shared" si="1"/>
        <v>3東京0203</v>
      </c>
      <c r="B32" s="19">
        <v>3</v>
      </c>
      <c r="C32" s="19" t="s">
        <v>79</v>
      </c>
      <c r="D32" s="242" t="s">
        <v>938</v>
      </c>
      <c r="E32" s="243" t="s">
        <v>262</v>
      </c>
      <c r="F32" s="244" t="s">
        <v>258</v>
      </c>
      <c r="G32" s="245" t="s">
        <v>253</v>
      </c>
      <c r="H32" s="246" t="s">
        <v>238</v>
      </c>
    </row>
    <row r="33" spans="1:8" ht="12.75" customHeight="1" x14ac:dyDescent="0.15">
      <c r="A33" s="22" t="str">
        <f t="shared" si="1"/>
        <v>4東京0909</v>
      </c>
      <c r="B33" s="19">
        <v>4</v>
      </c>
      <c r="C33" s="19" t="s">
        <v>79</v>
      </c>
      <c r="D33" s="242" t="s">
        <v>942</v>
      </c>
      <c r="E33" s="243" t="s">
        <v>263</v>
      </c>
      <c r="F33" s="244" t="s">
        <v>264</v>
      </c>
      <c r="G33" s="245" t="s">
        <v>265</v>
      </c>
      <c r="H33" s="246" t="s">
        <v>238</v>
      </c>
    </row>
    <row r="34" spans="1:8" ht="12.75" customHeight="1" x14ac:dyDescent="0.15">
      <c r="A34" s="22" t="str">
        <f t="shared" si="1"/>
        <v>4オンライン0120</v>
      </c>
      <c r="B34" s="19">
        <v>4</v>
      </c>
      <c r="C34" s="19" t="s">
        <v>246</v>
      </c>
      <c r="D34" s="242" t="s">
        <v>943</v>
      </c>
      <c r="E34" s="243" t="s">
        <v>266</v>
      </c>
      <c r="F34" s="244" t="s">
        <v>267</v>
      </c>
      <c r="G34" s="245" t="s">
        <v>268</v>
      </c>
      <c r="H34" s="246" t="s">
        <v>246</v>
      </c>
    </row>
    <row r="35" spans="1:8" ht="12.75" customHeight="1" x14ac:dyDescent="0.15">
      <c r="A35" s="22" t="str">
        <f t="shared" si="1"/>
        <v>5東京0623</v>
      </c>
      <c r="B35" s="19">
        <v>5</v>
      </c>
      <c r="C35" s="19" t="s">
        <v>79</v>
      </c>
      <c r="D35" s="242" t="s">
        <v>944</v>
      </c>
      <c r="E35" s="243" t="s">
        <v>269</v>
      </c>
      <c r="F35" s="244" t="s">
        <v>270</v>
      </c>
      <c r="G35" s="245" t="s">
        <v>271</v>
      </c>
      <c r="H35" s="246" t="s">
        <v>238</v>
      </c>
    </row>
    <row r="36" spans="1:8" ht="12.75" customHeight="1" x14ac:dyDescent="0.15">
      <c r="A36" s="22" t="str">
        <f t="shared" si="1"/>
        <v>5東京0915</v>
      </c>
      <c r="B36" s="19">
        <v>5</v>
      </c>
      <c r="C36" s="19" t="s">
        <v>79</v>
      </c>
      <c r="D36" s="242" t="s">
        <v>945</v>
      </c>
      <c r="E36" s="243" t="s">
        <v>272</v>
      </c>
      <c r="F36" s="244" t="s">
        <v>270</v>
      </c>
      <c r="G36" s="245" t="s">
        <v>273</v>
      </c>
      <c r="H36" s="246" t="s">
        <v>238</v>
      </c>
    </row>
    <row r="37" spans="1:8" ht="12.75" customHeight="1" x14ac:dyDescent="0.15">
      <c r="A37" s="22" t="str">
        <f t="shared" si="1"/>
        <v>5東京1027</v>
      </c>
      <c r="B37" s="19">
        <v>5</v>
      </c>
      <c r="C37" s="19" t="s">
        <v>79</v>
      </c>
      <c r="D37" s="242" t="s">
        <v>946</v>
      </c>
      <c r="E37" s="243" t="s">
        <v>274</v>
      </c>
      <c r="F37" s="244" t="s">
        <v>270</v>
      </c>
      <c r="G37" s="245" t="s">
        <v>275</v>
      </c>
      <c r="H37" s="246" t="s">
        <v>238</v>
      </c>
    </row>
    <row r="38" spans="1:8" ht="12.75" customHeight="1" x14ac:dyDescent="0.15">
      <c r="A38" s="22" t="str">
        <f t="shared" si="1"/>
        <v>5東京0126</v>
      </c>
      <c r="B38" s="19">
        <v>5</v>
      </c>
      <c r="C38" s="19" t="s">
        <v>79</v>
      </c>
      <c r="D38" s="242" t="s">
        <v>947</v>
      </c>
      <c r="E38" s="243" t="s">
        <v>276</v>
      </c>
      <c r="F38" s="244" t="s">
        <v>270</v>
      </c>
      <c r="G38" s="245" t="s">
        <v>277</v>
      </c>
      <c r="H38" s="246" t="s">
        <v>238</v>
      </c>
    </row>
    <row r="39" spans="1:8" ht="12.75" customHeight="1" x14ac:dyDescent="0.15">
      <c r="A39" s="22" t="str">
        <f t="shared" si="1"/>
        <v>6オンライン0824</v>
      </c>
      <c r="B39" s="19">
        <v>6</v>
      </c>
      <c r="C39" s="19" t="s">
        <v>246</v>
      </c>
      <c r="D39" s="242" t="s">
        <v>948</v>
      </c>
      <c r="E39" s="243" t="s">
        <v>278</v>
      </c>
      <c r="F39" s="244" t="s">
        <v>279</v>
      </c>
      <c r="G39" s="245" t="s">
        <v>280</v>
      </c>
      <c r="H39" s="246" t="s">
        <v>246</v>
      </c>
    </row>
    <row r="40" spans="1:8" ht="12.75" customHeight="1" x14ac:dyDescent="0.15">
      <c r="A40" s="22" t="str">
        <f t="shared" si="1"/>
        <v>6オンライン0224</v>
      </c>
      <c r="B40" s="19">
        <v>6</v>
      </c>
      <c r="C40" s="19" t="s">
        <v>246</v>
      </c>
      <c r="D40" s="242" t="s">
        <v>949</v>
      </c>
      <c r="E40" s="243" t="s">
        <v>281</v>
      </c>
      <c r="F40" s="244" t="s">
        <v>279</v>
      </c>
      <c r="G40" s="245" t="s">
        <v>282</v>
      </c>
      <c r="H40" s="246" t="s">
        <v>246</v>
      </c>
    </row>
    <row r="41" spans="1:8" ht="12.75" customHeight="1" x14ac:dyDescent="0.15">
      <c r="A41" s="22" t="str">
        <f t="shared" si="1"/>
        <v>7東京0902</v>
      </c>
      <c r="B41" s="19">
        <v>7</v>
      </c>
      <c r="C41" s="19" t="s">
        <v>79</v>
      </c>
      <c r="D41" s="242" t="s">
        <v>950</v>
      </c>
      <c r="E41" s="243" t="s">
        <v>283</v>
      </c>
      <c r="F41" s="244" t="s">
        <v>284</v>
      </c>
      <c r="G41" s="245" t="s">
        <v>285</v>
      </c>
      <c r="H41" s="246" t="s">
        <v>238</v>
      </c>
    </row>
    <row r="42" spans="1:8" s="17" customFormat="1" ht="12.75" customHeight="1" x14ac:dyDescent="0.15">
      <c r="A42" s="22" t="str">
        <f t="shared" si="1"/>
        <v>7オンライン1124</v>
      </c>
      <c r="B42" s="19">
        <v>7</v>
      </c>
      <c r="C42" s="19" t="s">
        <v>246</v>
      </c>
      <c r="D42" s="242" t="s">
        <v>951</v>
      </c>
      <c r="E42" s="243" t="s">
        <v>286</v>
      </c>
      <c r="F42" s="244" t="s">
        <v>287</v>
      </c>
      <c r="G42" s="245" t="s">
        <v>288</v>
      </c>
      <c r="H42" s="246" t="s">
        <v>246</v>
      </c>
    </row>
    <row r="43" spans="1:8" s="17" customFormat="1" ht="12.75" customHeight="1" x14ac:dyDescent="0.15">
      <c r="A43" s="22" t="str">
        <f t="shared" si="1"/>
        <v>7東京0303</v>
      </c>
      <c r="B43" s="19">
        <v>7</v>
      </c>
      <c r="C43" s="19" t="s">
        <v>79</v>
      </c>
      <c r="D43" s="242" t="s">
        <v>952</v>
      </c>
      <c r="E43" s="243" t="s">
        <v>289</v>
      </c>
      <c r="F43" s="244" t="s">
        <v>284</v>
      </c>
      <c r="G43" s="245" t="s">
        <v>290</v>
      </c>
      <c r="H43" s="246" t="s">
        <v>238</v>
      </c>
    </row>
    <row r="44" spans="1:8" s="17" customFormat="1" ht="12.75" customHeight="1" x14ac:dyDescent="0.15">
      <c r="A44" s="22" t="str">
        <f t="shared" si="1"/>
        <v>8東京0616</v>
      </c>
      <c r="B44" s="19">
        <v>8</v>
      </c>
      <c r="C44" s="19" t="s">
        <v>79</v>
      </c>
      <c r="D44" s="242" t="s">
        <v>953</v>
      </c>
      <c r="E44" s="243" t="s">
        <v>291</v>
      </c>
      <c r="F44" s="244" t="s">
        <v>292</v>
      </c>
      <c r="G44" s="245" t="s">
        <v>293</v>
      </c>
      <c r="H44" s="246" t="s">
        <v>238</v>
      </c>
    </row>
    <row r="45" spans="1:8" s="17" customFormat="1" ht="12.75" customHeight="1" x14ac:dyDescent="0.15">
      <c r="A45" s="22" t="str">
        <f t="shared" si="1"/>
        <v>8東京0714</v>
      </c>
      <c r="B45" s="19">
        <v>8</v>
      </c>
      <c r="C45" s="19" t="s">
        <v>79</v>
      </c>
      <c r="D45" s="242" t="s">
        <v>954</v>
      </c>
      <c r="E45" s="243" t="s">
        <v>294</v>
      </c>
      <c r="F45" s="244" t="s">
        <v>292</v>
      </c>
      <c r="G45" s="245" t="s">
        <v>295</v>
      </c>
      <c r="H45" s="246" t="s">
        <v>238</v>
      </c>
    </row>
    <row r="46" spans="1:8" s="17" customFormat="1" ht="12.75" customHeight="1" x14ac:dyDescent="0.15">
      <c r="A46" s="22" t="str">
        <f t="shared" si="1"/>
        <v>8東京0818</v>
      </c>
      <c r="B46" s="19">
        <v>8</v>
      </c>
      <c r="C46" s="19" t="s">
        <v>79</v>
      </c>
      <c r="D46" s="242" t="s">
        <v>955</v>
      </c>
      <c r="E46" s="243" t="s">
        <v>296</v>
      </c>
      <c r="F46" s="244" t="s">
        <v>292</v>
      </c>
      <c r="G46" s="245" t="s">
        <v>297</v>
      </c>
      <c r="H46" s="246" t="s">
        <v>238</v>
      </c>
    </row>
    <row r="47" spans="1:8" s="17" customFormat="1" ht="12.75" customHeight="1" x14ac:dyDescent="0.15">
      <c r="A47" s="22" t="str">
        <f t="shared" si="1"/>
        <v>8東京0908</v>
      </c>
      <c r="B47" s="19">
        <v>8</v>
      </c>
      <c r="C47" s="19" t="s">
        <v>79</v>
      </c>
      <c r="D47" s="242" t="s">
        <v>956</v>
      </c>
      <c r="E47" s="243" t="s">
        <v>298</v>
      </c>
      <c r="F47" s="244" t="s">
        <v>292</v>
      </c>
      <c r="G47" s="245" t="s">
        <v>299</v>
      </c>
      <c r="H47" s="246" t="s">
        <v>238</v>
      </c>
    </row>
    <row r="48" spans="1:8" s="17" customFormat="1" ht="12.75" customHeight="1" x14ac:dyDescent="0.15">
      <c r="A48" s="22" t="str">
        <f t="shared" si="1"/>
        <v>8東京1026</v>
      </c>
      <c r="B48" s="19">
        <v>8</v>
      </c>
      <c r="C48" s="19" t="s">
        <v>79</v>
      </c>
      <c r="D48" s="242" t="s">
        <v>957</v>
      </c>
      <c r="E48" s="243" t="s">
        <v>300</v>
      </c>
      <c r="F48" s="244" t="s">
        <v>292</v>
      </c>
      <c r="G48" s="245" t="s">
        <v>301</v>
      </c>
      <c r="H48" s="246" t="s">
        <v>238</v>
      </c>
    </row>
    <row r="49" spans="1:8" s="17" customFormat="1" ht="12.75" customHeight="1" x14ac:dyDescent="0.15">
      <c r="A49" s="22" t="str">
        <f t="shared" si="1"/>
        <v>8東京1110</v>
      </c>
      <c r="B49" s="19">
        <v>8</v>
      </c>
      <c r="C49" s="19" t="s">
        <v>79</v>
      </c>
      <c r="D49" s="242" t="s">
        <v>958</v>
      </c>
      <c r="E49" s="243" t="s">
        <v>302</v>
      </c>
      <c r="F49" s="244" t="s">
        <v>292</v>
      </c>
      <c r="G49" s="245" t="s">
        <v>303</v>
      </c>
      <c r="H49" s="246" t="s">
        <v>238</v>
      </c>
    </row>
    <row r="50" spans="1:8" s="17" customFormat="1" ht="12.75" customHeight="1" x14ac:dyDescent="0.15">
      <c r="A50" s="22" t="str">
        <f t="shared" si="1"/>
        <v>8東京1201</v>
      </c>
      <c r="B50" s="19">
        <v>8</v>
      </c>
      <c r="C50" s="19" t="s">
        <v>79</v>
      </c>
      <c r="D50" s="242" t="s">
        <v>959</v>
      </c>
      <c r="E50" s="243" t="s">
        <v>304</v>
      </c>
      <c r="F50" s="244" t="s">
        <v>292</v>
      </c>
      <c r="G50" s="245" t="s">
        <v>305</v>
      </c>
      <c r="H50" s="246" t="s">
        <v>238</v>
      </c>
    </row>
    <row r="51" spans="1:8" s="17" customFormat="1" ht="12.75" customHeight="1" x14ac:dyDescent="0.15">
      <c r="A51" s="22" t="str">
        <f t="shared" si="1"/>
        <v>8東京0302</v>
      </c>
      <c r="B51" s="19">
        <v>8</v>
      </c>
      <c r="C51" s="19" t="s">
        <v>79</v>
      </c>
      <c r="D51" s="242" t="s">
        <v>960</v>
      </c>
      <c r="E51" s="243" t="s">
        <v>306</v>
      </c>
      <c r="F51" s="244" t="s">
        <v>292</v>
      </c>
      <c r="G51" s="245" t="s">
        <v>307</v>
      </c>
      <c r="H51" s="246" t="s">
        <v>238</v>
      </c>
    </row>
    <row r="52" spans="1:8" s="17" customFormat="1" ht="12.75" customHeight="1" x14ac:dyDescent="0.15">
      <c r="A52" s="22" t="str">
        <f t="shared" si="1"/>
        <v>9オンライン0701</v>
      </c>
      <c r="B52" s="19">
        <v>9</v>
      </c>
      <c r="C52" s="19" t="s">
        <v>246</v>
      </c>
      <c r="D52" s="242" t="s">
        <v>961</v>
      </c>
      <c r="E52" s="243" t="s">
        <v>308</v>
      </c>
      <c r="F52" s="244" t="s">
        <v>309</v>
      </c>
      <c r="G52" s="245" t="s">
        <v>310</v>
      </c>
      <c r="H52" s="246" t="s">
        <v>246</v>
      </c>
    </row>
    <row r="53" spans="1:8" s="17" customFormat="1" ht="12.75" customHeight="1" x14ac:dyDescent="0.15">
      <c r="A53" s="22" t="str">
        <f t="shared" si="1"/>
        <v>9オンライン0914</v>
      </c>
      <c r="B53" s="19">
        <v>9</v>
      </c>
      <c r="C53" s="19" t="s">
        <v>246</v>
      </c>
      <c r="D53" s="242" t="s">
        <v>962</v>
      </c>
      <c r="E53" s="243" t="s">
        <v>311</v>
      </c>
      <c r="F53" s="244" t="s">
        <v>309</v>
      </c>
      <c r="G53" s="245" t="s">
        <v>312</v>
      </c>
      <c r="H53" s="246" t="s">
        <v>246</v>
      </c>
    </row>
    <row r="54" spans="1:8" s="17" customFormat="1" ht="12.75" customHeight="1" x14ac:dyDescent="0.15">
      <c r="A54" s="22" t="str">
        <f t="shared" si="1"/>
        <v>9オンライン1012</v>
      </c>
      <c r="B54" s="19">
        <v>9</v>
      </c>
      <c r="C54" s="19" t="s">
        <v>246</v>
      </c>
      <c r="D54" s="242" t="s">
        <v>963</v>
      </c>
      <c r="E54" s="243" t="s">
        <v>313</v>
      </c>
      <c r="F54" s="244" t="s">
        <v>309</v>
      </c>
      <c r="G54" s="245" t="s">
        <v>314</v>
      </c>
      <c r="H54" s="246" t="s">
        <v>246</v>
      </c>
    </row>
    <row r="55" spans="1:8" s="17" customFormat="1" ht="12.75" customHeight="1" x14ac:dyDescent="0.15">
      <c r="A55" s="22" t="str">
        <f t="shared" si="1"/>
        <v>9オンライン1207</v>
      </c>
      <c r="B55" s="19">
        <v>9</v>
      </c>
      <c r="C55" s="19" t="s">
        <v>246</v>
      </c>
      <c r="D55" s="242" t="s">
        <v>964</v>
      </c>
      <c r="E55" s="243" t="s">
        <v>315</v>
      </c>
      <c r="F55" s="244" t="s">
        <v>309</v>
      </c>
      <c r="G55" s="245" t="s">
        <v>316</v>
      </c>
      <c r="H55" s="246" t="s">
        <v>246</v>
      </c>
    </row>
    <row r="56" spans="1:8" s="17" customFormat="1" ht="12.75" customHeight="1" x14ac:dyDescent="0.15">
      <c r="A56" s="22" t="str">
        <f t="shared" si="1"/>
        <v>9オンライン0201</v>
      </c>
      <c r="B56" s="19">
        <v>9</v>
      </c>
      <c r="C56" s="19" t="s">
        <v>246</v>
      </c>
      <c r="D56" s="242" t="s">
        <v>965</v>
      </c>
      <c r="E56" s="243" t="s">
        <v>317</v>
      </c>
      <c r="F56" s="244" t="s">
        <v>309</v>
      </c>
      <c r="G56" s="245" t="s">
        <v>318</v>
      </c>
      <c r="H56" s="246" t="s">
        <v>246</v>
      </c>
    </row>
    <row r="57" spans="1:8" s="17" customFormat="1" ht="12.75" customHeight="1" x14ac:dyDescent="0.15">
      <c r="A57" s="22" t="str">
        <f t="shared" si="1"/>
        <v>10東京0727</v>
      </c>
      <c r="B57" s="19">
        <v>10</v>
      </c>
      <c r="C57" s="19" t="s">
        <v>79</v>
      </c>
      <c r="D57" s="242" t="s">
        <v>966</v>
      </c>
      <c r="E57" s="243" t="s">
        <v>319</v>
      </c>
      <c r="F57" s="244" t="s">
        <v>320</v>
      </c>
      <c r="G57" s="245" t="s">
        <v>321</v>
      </c>
      <c r="H57" s="246" t="s">
        <v>238</v>
      </c>
    </row>
    <row r="58" spans="1:8" s="17" customFormat="1" ht="12.75" customHeight="1" x14ac:dyDescent="0.15">
      <c r="A58" s="22" t="str">
        <f t="shared" si="1"/>
        <v>10東京0125</v>
      </c>
      <c r="B58" s="19">
        <v>10</v>
      </c>
      <c r="C58" s="19" t="s">
        <v>79</v>
      </c>
      <c r="D58" s="242" t="s">
        <v>967</v>
      </c>
      <c r="E58" s="243" t="s">
        <v>322</v>
      </c>
      <c r="F58" s="244" t="s">
        <v>320</v>
      </c>
      <c r="G58" s="245" t="s">
        <v>323</v>
      </c>
      <c r="H58" s="246" t="s">
        <v>238</v>
      </c>
    </row>
    <row r="59" spans="1:8" s="17" customFormat="1" ht="12.75" customHeight="1" x14ac:dyDescent="0.15">
      <c r="A59" s="22" t="str">
        <f t="shared" si="1"/>
        <v>11オンライン1012</v>
      </c>
      <c r="B59" s="19">
        <v>11</v>
      </c>
      <c r="C59" s="19" t="s">
        <v>246</v>
      </c>
      <c r="D59" s="242" t="s">
        <v>963</v>
      </c>
      <c r="E59" s="243" t="s">
        <v>324</v>
      </c>
      <c r="F59" s="244" t="s">
        <v>325</v>
      </c>
      <c r="G59" s="247">
        <v>44481</v>
      </c>
      <c r="H59" s="246" t="s">
        <v>246</v>
      </c>
    </row>
    <row r="60" spans="1:8" s="17" customFormat="1" ht="12.75" customHeight="1" x14ac:dyDescent="0.15">
      <c r="A60" s="22" t="str">
        <f t="shared" si="1"/>
        <v>12オンライン1013</v>
      </c>
      <c r="B60" s="19">
        <v>12</v>
      </c>
      <c r="C60" s="19" t="s">
        <v>246</v>
      </c>
      <c r="D60" s="242" t="s">
        <v>968</v>
      </c>
      <c r="E60" s="243" t="s">
        <v>326</v>
      </c>
      <c r="F60" s="244" t="s">
        <v>327</v>
      </c>
      <c r="G60" s="247">
        <v>44482</v>
      </c>
      <c r="H60" s="246" t="s">
        <v>246</v>
      </c>
    </row>
    <row r="61" spans="1:8" s="17" customFormat="1" ht="12.75" customHeight="1" x14ac:dyDescent="0.15">
      <c r="A61" s="22" t="str">
        <f t="shared" si="1"/>
        <v>13東京0707</v>
      </c>
      <c r="B61" s="19">
        <v>13</v>
      </c>
      <c r="C61" s="19" t="s">
        <v>79</v>
      </c>
      <c r="D61" s="242" t="s">
        <v>969</v>
      </c>
      <c r="E61" s="243" t="s">
        <v>328</v>
      </c>
      <c r="F61" s="244" t="s">
        <v>329</v>
      </c>
      <c r="G61" s="245" t="s">
        <v>330</v>
      </c>
      <c r="H61" s="246" t="s">
        <v>238</v>
      </c>
    </row>
    <row r="62" spans="1:8" s="17" customFormat="1" ht="12.75" customHeight="1" x14ac:dyDescent="0.15">
      <c r="A62" s="22" t="str">
        <f t="shared" si="1"/>
        <v>13東京1013</v>
      </c>
      <c r="B62" s="19">
        <v>13</v>
      </c>
      <c r="C62" s="19" t="s">
        <v>79</v>
      </c>
      <c r="D62" s="242" t="s">
        <v>968</v>
      </c>
      <c r="E62" s="243" t="s">
        <v>331</v>
      </c>
      <c r="F62" s="244" t="s">
        <v>329</v>
      </c>
      <c r="G62" s="245" t="s">
        <v>332</v>
      </c>
      <c r="H62" s="246" t="s">
        <v>238</v>
      </c>
    </row>
    <row r="63" spans="1:8" s="17" customFormat="1" ht="12.75" customHeight="1" x14ac:dyDescent="0.15">
      <c r="A63" s="22" t="str">
        <f t="shared" si="1"/>
        <v>13東京1117</v>
      </c>
      <c r="B63" s="19">
        <v>13</v>
      </c>
      <c r="C63" s="19" t="s">
        <v>79</v>
      </c>
      <c r="D63" s="242" t="s">
        <v>970</v>
      </c>
      <c r="E63" s="243" t="s">
        <v>333</v>
      </c>
      <c r="F63" s="244" t="s">
        <v>329</v>
      </c>
      <c r="G63" s="245" t="s">
        <v>334</v>
      </c>
      <c r="H63" s="246" t="s">
        <v>238</v>
      </c>
    </row>
    <row r="64" spans="1:8" s="17" customFormat="1" ht="12.75" customHeight="1" x14ac:dyDescent="0.15">
      <c r="A64" s="22" t="str">
        <f t="shared" si="1"/>
        <v>13東京0208</v>
      </c>
      <c r="B64" s="19">
        <v>13</v>
      </c>
      <c r="C64" s="19" t="s">
        <v>79</v>
      </c>
      <c r="D64" s="242" t="s">
        <v>971</v>
      </c>
      <c r="E64" s="243" t="s">
        <v>335</v>
      </c>
      <c r="F64" s="244" t="s">
        <v>329</v>
      </c>
      <c r="G64" s="245" t="s">
        <v>336</v>
      </c>
      <c r="H64" s="246" t="s">
        <v>238</v>
      </c>
    </row>
    <row r="65" spans="1:8" s="17" customFormat="1" ht="12.75" customHeight="1" x14ac:dyDescent="0.15">
      <c r="A65" s="22" t="str">
        <f t="shared" si="1"/>
        <v>14オンライン0706</v>
      </c>
      <c r="B65" s="19">
        <v>14</v>
      </c>
      <c r="C65" s="19" t="s">
        <v>246</v>
      </c>
      <c r="D65" s="242" t="s">
        <v>934</v>
      </c>
      <c r="E65" s="243" t="s">
        <v>337</v>
      </c>
      <c r="F65" s="244" t="s">
        <v>338</v>
      </c>
      <c r="G65" s="245" t="s">
        <v>243</v>
      </c>
      <c r="H65" s="246" t="s">
        <v>246</v>
      </c>
    </row>
    <row r="66" spans="1:8" s="17" customFormat="1" ht="12.75" customHeight="1" x14ac:dyDescent="0.15">
      <c r="A66" s="22" t="str">
        <f t="shared" si="1"/>
        <v>14東京0803</v>
      </c>
      <c r="B66" s="19">
        <v>14</v>
      </c>
      <c r="C66" s="19" t="s">
        <v>79</v>
      </c>
      <c r="D66" s="242" t="s">
        <v>972</v>
      </c>
      <c r="E66" s="243" t="s">
        <v>339</v>
      </c>
      <c r="F66" s="244" t="s">
        <v>340</v>
      </c>
      <c r="G66" s="245" t="s">
        <v>341</v>
      </c>
      <c r="H66" s="246" t="s">
        <v>238</v>
      </c>
    </row>
    <row r="67" spans="1:8" s="17" customFormat="1" ht="12.75" customHeight="1" x14ac:dyDescent="0.15">
      <c r="A67" s="22" t="str">
        <f t="shared" si="1"/>
        <v>14東京0907</v>
      </c>
      <c r="B67" s="19">
        <v>14</v>
      </c>
      <c r="C67" s="19" t="s">
        <v>79</v>
      </c>
      <c r="D67" s="242" t="s">
        <v>973</v>
      </c>
      <c r="E67" s="243" t="s">
        <v>342</v>
      </c>
      <c r="F67" s="244" t="s">
        <v>340</v>
      </c>
      <c r="G67" s="245" t="s">
        <v>343</v>
      </c>
      <c r="H67" s="246" t="s">
        <v>238</v>
      </c>
    </row>
    <row r="68" spans="1:8" s="17" customFormat="1" ht="12.75" customHeight="1" x14ac:dyDescent="0.15">
      <c r="A68" s="22" t="str">
        <f t="shared" si="1"/>
        <v>14東京1109</v>
      </c>
      <c r="B68" s="19">
        <v>14</v>
      </c>
      <c r="C68" s="19" t="s">
        <v>79</v>
      </c>
      <c r="D68" s="242" t="s">
        <v>974</v>
      </c>
      <c r="E68" s="243" t="s">
        <v>344</v>
      </c>
      <c r="F68" s="244" t="s">
        <v>340</v>
      </c>
      <c r="G68" s="245" t="s">
        <v>345</v>
      </c>
      <c r="H68" s="246" t="s">
        <v>238</v>
      </c>
    </row>
    <row r="69" spans="1:8" s="17" customFormat="1" ht="12.75" customHeight="1" x14ac:dyDescent="0.15">
      <c r="A69" s="22" t="str">
        <f t="shared" si="1"/>
        <v>14東京0209</v>
      </c>
      <c r="B69" s="19">
        <v>14</v>
      </c>
      <c r="C69" s="19" t="s">
        <v>79</v>
      </c>
      <c r="D69" s="242" t="s">
        <v>975</v>
      </c>
      <c r="E69" s="243" t="s">
        <v>346</v>
      </c>
      <c r="F69" s="244" t="s">
        <v>340</v>
      </c>
      <c r="G69" s="245" t="s">
        <v>347</v>
      </c>
      <c r="H69" s="246" t="s">
        <v>238</v>
      </c>
    </row>
    <row r="70" spans="1:8" s="17" customFormat="1" ht="12.75" customHeight="1" x14ac:dyDescent="0.15">
      <c r="A70" s="22" t="str">
        <f t="shared" si="1"/>
        <v>15東京0824</v>
      </c>
      <c r="B70" s="19">
        <v>15</v>
      </c>
      <c r="C70" s="19" t="s">
        <v>79</v>
      </c>
      <c r="D70" s="242" t="s">
        <v>948</v>
      </c>
      <c r="E70" s="243" t="s">
        <v>348</v>
      </c>
      <c r="F70" s="244" t="s">
        <v>349</v>
      </c>
      <c r="G70" s="247">
        <v>44432</v>
      </c>
      <c r="H70" s="246" t="s">
        <v>238</v>
      </c>
    </row>
    <row r="71" spans="1:8" s="17" customFormat="1" ht="12.75" customHeight="1" x14ac:dyDescent="0.15">
      <c r="A71" s="22" t="str">
        <f t="shared" si="1"/>
        <v>15東京0125</v>
      </c>
      <c r="B71" s="19">
        <v>15</v>
      </c>
      <c r="C71" s="19" t="s">
        <v>79</v>
      </c>
      <c r="D71" s="242" t="s">
        <v>967</v>
      </c>
      <c r="E71" s="243" t="s">
        <v>350</v>
      </c>
      <c r="F71" s="244" t="s">
        <v>349</v>
      </c>
      <c r="G71" s="247">
        <v>44586</v>
      </c>
      <c r="H71" s="246" t="s">
        <v>238</v>
      </c>
    </row>
    <row r="72" spans="1:8" s="17" customFormat="1" ht="12.75" customHeight="1" x14ac:dyDescent="0.15">
      <c r="A72" s="22" t="str">
        <f t="shared" si="1"/>
        <v>16東京0615</v>
      </c>
      <c r="B72" s="19">
        <v>16</v>
      </c>
      <c r="C72" s="19" t="s">
        <v>79</v>
      </c>
      <c r="D72" s="242" t="s">
        <v>976</v>
      </c>
      <c r="E72" s="243" t="s">
        <v>351</v>
      </c>
      <c r="F72" s="244" t="s">
        <v>352</v>
      </c>
      <c r="G72" s="245" t="s">
        <v>353</v>
      </c>
      <c r="H72" s="246" t="s">
        <v>238</v>
      </c>
    </row>
    <row r="73" spans="1:8" s="17" customFormat="1" ht="12.75" customHeight="1" x14ac:dyDescent="0.15">
      <c r="A73" s="22" t="str">
        <f t="shared" si="1"/>
        <v>16東京0819</v>
      </c>
      <c r="B73" s="19">
        <v>16</v>
      </c>
      <c r="C73" s="19" t="s">
        <v>79</v>
      </c>
      <c r="D73" s="242" t="s">
        <v>977</v>
      </c>
      <c r="E73" s="243" t="s">
        <v>354</v>
      </c>
      <c r="F73" s="244" t="s">
        <v>352</v>
      </c>
      <c r="G73" s="245" t="s">
        <v>355</v>
      </c>
      <c r="H73" s="246" t="s">
        <v>238</v>
      </c>
    </row>
    <row r="74" spans="1:8" s="17" customFormat="1" ht="12.75" customHeight="1" x14ac:dyDescent="0.15">
      <c r="A74" s="22" t="str">
        <f t="shared" si="1"/>
        <v>16オンライン0907</v>
      </c>
      <c r="B74" s="19">
        <v>16</v>
      </c>
      <c r="C74" s="19" t="s">
        <v>246</v>
      </c>
      <c r="D74" s="242" t="s">
        <v>973</v>
      </c>
      <c r="E74" s="243" t="s">
        <v>356</v>
      </c>
      <c r="F74" s="244" t="s">
        <v>357</v>
      </c>
      <c r="G74" s="245" t="s">
        <v>343</v>
      </c>
      <c r="H74" s="246" t="s">
        <v>246</v>
      </c>
    </row>
    <row r="75" spans="1:8" s="17" customFormat="1" ht="12.75" customHeight="1" x14ac:dyDescent="0.15">
      <c r="A75" s="22" t="str">
        <f t="shared" si="1"/>
        <v>16オンライン1014</v>
      </c>
      <c r="B75" s="19">
        <v>16</v>
      </c>
      <c r="C75" s="19" t="s">
        <v>246</v>
      </c>
      <c r="D75" s="242" t="s">
        <v>978</v>
      </c>
      <c r="E75" s="243" t="s">
        <v>358</v>
      </c>
      <c r="F75" s="244" t="s">
        <v>357</v>
      </c>
      <c r="G75" s="245" t="s">
        <v>359</v>
      </c>
      <c r="H75" s="246" t="s">
        <v>246</v>
      </c>
    </row>
    <row r="76" spans="1:8" s="17" customFormat="1" ht="12.75" customHeight="1" x14ac:dyDescent="0.15">
      <c r="A76" s="22" t="str">
        <f t="shared" si="1"/>
        <v>16東京1116</v>
      </c>
      <c r="B76" s="19">
        <v>16</v>
      </c>
      <c r="C76" s="19" t="s">
        <v>79</v>
      </c>
      <c r="D76" s="242" t="s">
        <v>936</v>
      </c>
      <c r="E76" s="243" t="s">
        <v>360</v>
      </c>
      <c r="F76" s="244" t="s">
        <v>352</v>
      </c>
      <c r="G76" s="245" t="s">
        <v>249</v>
      </c>
      <c r="H76" s="246" t="s">
        <v>238</v>
      </c>
    </row>
    <row r="77" spans="1:8" s="17" customFormat="1" ht="12.75" customHeight="1" x14ac:dyDescent="0.15">
      <c r="A77" s="22" t="str">
        <f t="shared" si="1"/>
        <v>16オンライン0118</v>
      </c>
      <c r="B77" s="19">
        <v>16</v>
      </c>
      <c r="C77" s="19" t="s">
        <v>246</v>
      </c>
      <c r="D77" s="242" t="s">
        <v>979</v>
      </c>
      <c r="E77" s="243" t="s">
        <v>361</v>
      </c>
      <c r="F77" s="244" t="s">
        <v>357</v>
      </c>
      <c r="G77" s="245" t="s">
        <v>362</v>
      </c>
      <c r="H77" s="246" t="s">
        <v>246</v>
      </c>
    </row>
    <row r="78" spans="1:8" s="17" customFormat="1" ht="12.75" customHeight="1" x14ac:dyDescent="0.15">
      <c r="A78" s="22" t="str">
        <f t="shared" si="1"/>
        <v>16東京0224</v>
      </c>
      <c r="B78" s="19">
        <v>16</v>
      </c>
      <c r="C78" s="19" t="s">
        <v>79</v>
      </c>
      <c r="D78" s="242" t="s">
        <v>949</v>
      </c>
      <c r="E78" s="243" t="s">
        <v>363</v>
      </c>
      <c r="F78" s="244" t="s">
        <v>352</v>
      </c>
      <c r="G78" s="245" t="s">
        <v>282</v>
      </c>
      <c r="H78" s="246" t="s">
        <v>238</v>
      </c>
    </row>
    <row r="79" spans="1:8" s="17" customFormat="1" ht="12.75" customHeight="1" x14ac:dyDescent="0.15">
      <c r="A79" s="22" t="str">
        <f t="shared" si="1"/>
        <v>16オンライン0308</v>
      </c>
      <c r="B79" s="19">
        <v>16</v>
      </c>
      <c r="C79" s="19" t="s">
        <v>246</v>
      </c>
      <c r="D79" s="242" t="s">
        <v>980</v>
      </c>
      <c r="E79" s="243" t="s">
        <v>364</v>
      </c>
      <c r="F79" s="244" t="s">
        <v>357</v>
      </c>
      <c r="G79" s="245" t="s">
        <v>365</v>
      </c>
      <c r="H79" s="246" t="s">
        <v>246</v>
      </c>
    </row>
    <row r="80" spans="1:8" s="17" customFormat="1" ht="12.75" customHeight="1" x14ac:dyDescent="0.15">
      <c r="A80" s="22" t="str">
        <f t="shared" si="1"/>
        <v>17東京0526</v>
      </c>
      <c r="B80" s="19">
        <v>17</v>
      </c>
      <c r="C80" s="19" t="s">
        <v>79</v>
      </c>
      <c r="D80" s="242" t="s">
        <v>981</v>
      </c>
      <c r="E80" s="243" t="s">
        <v>366</v>
      </c>
      <c r="F80" s="244" t="s">
        <v>367</v>
      </c>
      <c r="G80" s="245" t="s">
        <v>368</v>
      </c>
      <c r="H80" s="246" t="s">
        <v>238</v>
      </c>
    </row>
    <row r="81" spans="1:8" s="17" customFormat="1" ht="12.75" customHeight="1" x14ac:dyDescent="0.15">
      <c r="A81" s="22" t="str">
        <f t="shared" si="1"/>
        <v>17東京0623</v>
      </c>
      <c r="B81" s="19">
        <v>17</v>
      </c>
      <c r="C81" s="19" t="s">
        <v>79</v>
      </c>
      <c r="D81" s="242" t="s">
        <v>944</v>
      </c>
      <c r="E81" s="243" t="s">
        <v>369</v>
      </c>
      <c r="F81" s="244" t="s">
        <v>367</v>
      </c>
      <c r="G81" s="245" t="s">
        <v>271</v>
      </c>
      <c r="H81" s="246" t="s">
        <v>238</v>
      </c>
    </row>
    <row r="82" spans="1:8" s="17" customFormat="1" ht="12.75" customHeight="1" x14ac:dyDescent="0.15">
      <c r="A82" s="22" t="str">
        <f t="shared" si="1"/>
        <v>17東京0713</v>
      </c>
      <c r="B82" s="19">
        <v>17</v>
      </c>
      <c r="C82" s="19" t="s">
        <v>79</v>
      </c>
      <c r="D82" s="242" t="s">
        <v>982</v>
      </c>
      <c r="E82" s="243" t="s">
        <v>370</v>
      </c>
      <c r="F82" s="244" t="s">
        <v>367</v>
      </c>
      <c r="G82" s="245" t="s">
        <v>371</v>
      </c>
      <c r="H82" s="246" t="s">
        <v>238</v>
      </c>
    </row>
    <row r="83" spans="1:8" s="17" customFormat="1" ht="12.75" customHeight="1" x14ac:dyDescent="0.15">
      <c r="A83" s="22" t="str">
        <f t="shared" si="1"/>
        <v>17東京0915</v>
      </c>
      <c r="B83" s="19">
        <v>17</v>
      </c>
      <c r="C83" s="19" t="s">
        <v>79</v>
      </c>
      <c r="D83" s="242" t="s">
        <v>945</v>
      </c>
      <c r="E83" s="243" t="s">
        <v>372</v>
      </c>
      <c r="F83" s="244" t="s">
        <v>367</v>
      </c>
      <c r="G83" s="245" t="s">
        <v>273</v>
      </c>
      <c r="H83" s="246" t="s">
        <v>238</v>
      </c>
    </row>
    <row r="84" spans="1:8" s="17" customFormat="1" ht="12.75" customHeight="1" x14ac:dyDescent="0.15">
      <c r="A84" s="22" t="str">
        <f t="shared" si="1"/>
        <v>17東京1006</v>
      </c>
      <c r="B84" s="19">
        <v>17</v>
      </c>
      <c r="C84" s="19" t="s">
        <v>79</v>
      </c>
      <c r="D84" s="242" t="s">
        <v>983</v>
      </c>
      <c r="E84" s="243" t="s">
        <v>373</v>
      </c>
      <c r="F84" s="244" t="s">
        <v>367</v>
      </c>
      <c r="G84" s="245" t="s">
        <v>374</v>
      </c>
      <c r="H84" s="246" t="s">
        <v>238</v>
      </c>
    </row>
    <row r="85" spans="1:8" s="17" customFormat="1" ht="12.75" customHeight="1" x14ac:dyDescent="0.15">
      <c r="A85" s="22" t="str">
        <f t="shared" si="1"/>
        <v>17東京1110</v>
      </c>
      <c r="B85" s="19">
        <v>17</v>
      </c>
      <c r="C85" s="19" t="s">
        <v>79</v>
      </c>
      <c r="D85" s="242" t="s">
        <v>958</v>
      </c>
      <c r="E85" s="243" t="s">
        <v>375</v>
      </c>
      <c r="F85" s="244" t="s">
        <v>367</v>
      </c>
      <c r="G85" s="245" t="s">
        <v>303</v>
      </c>
      <c r="H85" s="246" t="s">
        <v>238</v>
      </c>
    </row>
    <row r="86" spans="1:8" s="17" customFormat="1" ht="12.75" customHeight="1" x14ac:dyDescent="0.15">
      <c r="A86" s="22" t="str">
        <f t="shared" ref="A86:A139" si="2">CONCATENATE(B86,C86,D86)</f>
        <v>17東京1208</v>
      </c>
      <c r="B86" s="19">
        <v>17</v>
      </c>
      <c r="C86" s="19" t="s">
        <v>79</v>
      </c>
      <c r="D86" s="242" t="s">
        <v>984</v>
      </c>
      <c r="E86" s="243" t="s">
        <v>376</v>
      </c>
      <c r="F86" s="244" t="s">
        <v>367</v>
      </c>
      <c r="G86" s="245" t="s">
        <v>377</v>
      </c>
      <c r="H86" s="246" t="s">
        <v>238</v>
      </c>
    </row>
    <row r="87" spans="1:8" s="17" customFormat="1" ht="12.75" customHeight="1" x14ac:dyDescent="0.15">
      <c r="A87" s="22" t="str">
        <f t="shared" si="2"/>
        <v>17東京0202</v>
      </c>
      <c r="B87" s="19">
        <v>17</v>
      </c>
      <c r="C87" s="19" t="s">
        <v>79</v>
      </c>
      <c r="D87" s="242" t="s">
        <v>985</v>
      </c>
      <c r="E87" s="243" t="s">
        <v>378</v>
      </c>
      <c r="F87" s="244" t="s">
        <v>367</v>
      </c>
      <c r="G87" s="245" t="s">
        <v>379</v>
      </c>
      <c r="H87" s="246" t="s">
        <v>238</v>
      </c>
    </row>
    <row r="88" spans="1:8" s="17" customFormat="1" ht="12.75" customHeight="1" x14ac:dyDescent="0.15">
      <c r="A88" s="22" t="str">
        <f t="shared" si="2"/>
        <v>17東京0302</v>
      </c>
      <c r="B88" s="19">
        <v>17</v>
      </c>
      <c r="C88" s="19" t="s">
        <v>79</v>
      </c>
      <c r="D88" s="242" t="s">
        <v>960</v>
      </c>
      <c r="E88" s="243" t="s">
        <v>380</v>
      </c>
      <c r="F88" s="244" t="s">
        <v>367</v>
      </c>
      <c r="G88" s="245" t="s">
        <v>307</v>
      </c>
      <c r="H88" s="246" t="s">
        <v>238</v>
      </c>
    </row>
    <row r="89" spans="1:8" s="17" customFormat="1" ht="12.75" customHeight="1" x14ac:dyDescent="0.15">
      <c r="A89" s="22" t="str">
        <f t="shared" si="2"/>
        <v>18オンライン0714</v>
      </c>
      <c r="B89" s="19">
        <v>18</v>
      </c>
      <c r="C89" s="19" t="s">
        <v>246</v>
      </c>
      <c r="D89" s="242" t="s">
        <v>954</v>
      </c>
      <c r="E89" s="243" t="s">
        <v>381</v>
      </c>
      <c r="F89" s="244" t="s">
        <v>382</v>
      </c>
      <c r="G89" s="245" t="s">
        <v>383</v>
      </c>
      <c r="H89" s="246" t="s">
        <v>246</v>
      </c>
    </row>
    <row r="90" spans="1:8" s="17" customFormat="1" ht="12.75" customHeight="1" x14ac:dyDescent="0.15">
      <c r="A90" s="22" t="str">
        <f t="shared" si="2"/>
        <v>18オンライン1110</v>
      </c>
      <c r="B90" s="19">
        <v>18</v>
      </c>
      <c r="C90" s="19" t="s">
        <v>246</v>
      </c>
      <c r="D90" s="242" t="s">
        <v>958</v>
      </c>
      <c r="E90" s="243" t="s">
        <v>384</v>
      </c>
      <c r="F90" s="244" t="s">
        <v>382</v>
      </c>
      <c r="G90" s="245" t="s">
        <v>385</v>
      </c>
      <c r="H90" s="246" t="s">
        <v>246</v>
      </c>
    </row>
    <row r="91" spans="1:8" s="17" customFormat="1" ht="12.75" customHeight="1" x14ac:dyDescent="0.15">
      <c r="A91" s="22" t="str">
        <f t="shared" si="2"/>
        <v>18オンライン0113</v>
      </c>
      <c r="B91" s="19">
        <v>18</v>
      </c>
      <c r="C91" s="19" t="s">
        <v>246</v>
      </c>
      <c r="D91" s="242" t="s">
        <v>986</v>
      </c>
      <c r="E91" s="243" t="s">
        <v>386</v>
      </c>
      <c r="F91" s="244" t="s">
        <v>382</v>
      </c>
      <c r="G91" s="245" t="s">
        <v>387</v>
      </c>
      <c r="H91" s="246" t="s">
        <v>246</v>
      </c>
    </row>
    <row r="92" spans="1:8" s="17" customFormat="1" ht="12.75" customHeight="1" x14ac:dyDescent="0.15">
      <c r="A92" s="22" t="str">
        <f t="shared" si="2"/>
        <v>19東京0915</v>
      </c>
      <c r="B92" s="19">
        <v>19</v>
      </c>
      <c r="C92" s="19" t="s">
        <v>79</v>
      </c>
      <c r="D92" s="242" t="s">
        <v>945</v>
      </c>
      <c r="E92" s="243" t="s">
        <v>388</v>
      </c>
      <c r="F92" s="244" t="s">
        <v>389</v>
      </c>
      <c r="G92" s="247">
        <v>44454</v>
      </c>
      <c r="H92" s="246" t="s">
        <v>238</v>
      </c>
    </row>
    <row r="93" spans="1:8" s="17" customFormat="1" ht="12.75" customHeight="1" x14ac:dyDescent="0.15">
      <c r="A93" s="22" t="str">
        <f t="shared" si="2"/>
        <v>19東京0224</v>
      </c>
      <c r="B93" s="19">
        <v>19</v>
      </c>
      <c r="C93" s="19" t="s">
        <v>79</v>
      </c>
      <c r="D93" s="242" t="s">
        <v>949</v>
      </c>
      <c r="E93" s="243" t="s">
        <v>390</v>
      </c>
      <c r="F93" s="244" t="s">
        <v>389</v>
      </c>
      <c r="G93" s="247">
        <v>44616</v>
      </c>
      <c r="H93" s="246" t="s">
        <v>238</v>
      </c>
    </row>
    <row r="94" spans="1:8" s="17" customFormat="1" ht="12.75" customHeight="1" x14ac:dyDescent="0.15">
      <c r="A94" s="22" t="str">
        <f t="shared" si="2"/>
        <v>20東京0608</v>
      </c>
      <c r="B94" s="19">
        <v>20</v>
      </c>
      <c r="C94" s="19" t="s">
        <v>79</v>
      </c>
      <c r="D94" s="242" t="s">
        <v>987</v>
      </c>
      <c r="E94" s="243" t="s">
        <v>391</v>
      </c>
      <c r="F94" s="244" t="s">
        <v>392</v>
      </c>
      <c r="G94" s="245" t="s">
        <v>393</v>
      </c>
      <c r="H94" s="246" t="s">
        <v>238</v>
      </c>
    </row>
    <row r="95" spans="1:8" s="17" customFormat="1" ht="12.75" customHeight="1" x14ac:dyDescent="0.15">
      <c r="A95" s="22" t="str">
        <f t="shared" si="2"/>
        <v>20東京0708</v>
      </c>
      <c r="B95" s="19">
        <v>20</v>
      </c>
      <c r="C95" s="19" t="s">
        <v>79</v>
      </c>
      <c r="D95" s="242" t="s">
        <v>988</v>
      </c>
      <c r="E95" s="243" t="s">
        <v>394</v>
      </c>
      <c r="F95" s="244" t="s">
        <v>392</v>
      </c>
      <c r="G95" s="245" t="s">
        <v>395</v>
      </c>
      <c r="H95" s="246" t="s">
        <v>238</v>
      </c>
    </row>
    <row r="96" spans="1:8" s="17" customFormat="1" ht="12.75" customHeight="1" x14ac:dyDescent="0.15">
      <c r="A96" s="22" t="str">
        <f t="shared" si="2"/>
        <v>20オンライン0913</v>
      </c>
      <c r="B96" s="19">
        <v>20</v>
      </c>
      <c r="C96" s="19" t="s">
        <v>246</v>
      </c>
      <c r="D96" s="242" t="s">
        <v>989</v>
      </c>
      <c r="E96" s="243" t="s">
        <v>396</v>
      </c>
      <c r="F96" s="244" t="s">
        <v>397</v>
      </c>
      <c r="G96" s="245" t="s">
        <v>398</v>
      </c>
      <c r="H96" s="246" t="s">
        <v>246</v>
      </c>
    </row>
    <row r="97" spans="1:8" s="17" customFormat="1" ht="12.75" customHeight="1" x14ac:dyDescent="0.15">
      <c r="A97" s="22" t="str">
        <f t="shared" si="2"/>
        <v>20東京1021</v>
      </c>
      <c r="B97" s="19">
        <v>20</v>
      </c>
      <c r="C97" s="19" t="s">
        <v>79</v>
      </c>
      <c r="D97" s="242" t="s">
        <v>990</v>
      </c>
      <c r="E97" s="243" t="s">
        <v>399</v>
      </c>
      <c r="F97" s="244" t="s">
        <v>392</v>
      </c>
      <c r="G97" s="245" t="s">
        <v>400</v>
      </c>
      <c r="H97" s="246" t="s">
        <v>238</v>
      </c>
    </row>
    <row r="98" spans="1:8" s="17" customFormat="1" ht="12.75" customHeight="1" x14ac:dyDescent="0.15">
      <c r="A98" s="22" t="str">
        <f t="shared" si="2"/>
        <v>20オンライン1125</v>
      </c>
      <c r="B98" s="19">
        <v>20</v>
      </c>
      <c r="C98" s="19" t="s">
        <v>246</v>
      </c>
      <c r="D98" s="242" t="s">
        <v>991</v>
      </c>
      <c r="E98" s="243" t="s">
        <v>401</v>
      </c>
      <c r="F98" s="244" t="s">
        <v>397</v>
      </c>
      <c r="G98" s="245" t="s">
        <v>402</v>
      </c>
      <c r="H98" s="246" t="s">
        <v>246</v>
      </c>
    </row>
    <row r="99" spans="1:8" s="17" customFormat="1" ht="12.75" customHeight="1" x14ac:dyDescent="0.15">
      <c r="A99" s="22" t="str">
        <f t="shared" si="2"/>
        <v>20東京0301</v>
      </c>
      <c r="B99" s="19">
        <v>20</v>
      </c>
      <c r="C99" s="19" t="s">
        <v>79</v>
      </c>
      <c r="D99" s="242" t="s">
        <v>992</v>
      </c>
      <c r="E99" s="243" t="s">
        <v>403</v>
      </c>
      <c r="F99" s="244" t="s">
        <v>392</v>
      </c>
      <c r="G99" s="245" t="s">
        <v>404</v>
      </c>
      <c r="H99" s="246" t="s">
        <v>238</v>
      </c>
    </row>
    <row r="100" spans="1:8" s="17" customFormat="1" ht="12.75" customHeight="1" x14ac:dyDescent="0.15">
      <c r="A100" s="22" t="str">
        <f t="shared" si="2"/>
        <v>21東京0601</v>
      </c>
      <c r="B100" s="19">
        <v>21</v>
      </c>
      <c r="C100" s="19" t="s">
        <v>79</v>
      </c>
      <c r="D100" s="242" t="s">
        <v>993</v>
      </c>
      <c r="E100" s="243" t="s">
        <v>405</v>
      </c>
      <c r="F100" s="244" t="s">
        <v>406</v>
      </c>
      <c r="G100" s="245" t="s">
        <v>407</v>
      </c>
      <c r="H100" s="246" t="s">
        <v>238</v>
      </c>
    </row>
    <row r="101" spans="1:8" s="17" customFormat="1" ht="12.75" customHeight="1" x14ac:dyDescent="0.15">
      <c r="A101" s="22" t="str">
        <f t="shared" si="2"/>
        <v>21東京0701</v>
      </c>
      <c r="B101" s="19">
        <v>21</v>
      </c>
      <c r="C101" s="19" t="s">
        <v>79</v>
      </c>
      <c r="D101" s="242" t="s">
        <v>961</v>
      </c>
      <c r="E101" s="243" t="s">
        <v>408</v>
      </c>
      <c r="F101" s="244" t="s">
        <v>406</v>
      </c>
      <c r="G101" s="245" t="s">
        <v>310</v>
      </c>
      <c r="H101" s="246" t="s">
        <v>238</v>
      </c>
    </row>
    <row r="102" spans="1:8" s="17" customFormat="1" ht="12.75" customHeight="1" x14ac:dyDescent="0.15">
      <c r="A102" s="22" t="str">
        <f t="shared" si="2"/>
        <v>21東京0913</v>
      </c>
      <c r="B102" s="19">
        <v>21</v>
      </c>
      <c r="C102" s="19" t="s">
        <v>79</v>
      </c>
      <c r="D102" s="242" t="s">
        <v>989</v>
      </c>
      <c r="E102" s="243" t="s">
        <v>409</v>
      </c>
      <c r="F102" s="244" t="s">
        <v>406</v>
      </c>
      <c r="G102" s="245" t="s">
        <v>398</v>
      </c>
      <c r="H102" s="246" t="s">
        <v>238</v>
      </c>
    </row>
    <row r="103" spans="1:8" s="17" customFormat="1" ht="12.75" customHeight="1" x14ac:dyDescent="0.15">
      <c r="A103" s="22" t="str">
        <f t="shared" si="2"/>
        <v>21東京1104</v>
      </c>
      <c r="B103" s="19">
        <v>21</v>
      </c>
      <c r="C103" s="19" t="s">
        <v>79</v>
      </c>
      <c r="D103" s="242" t="s">
        <v>994</v>
      </c>
      <c r="E103" s="243" t="s">
        <v>410</v>
      </c>
      <c r="F103" s="244" t="s">
        <v>406</v>
      </c>
      <c r="G103" s="245" t="s">
        <v>411</v>
      </c>
      <c r="H103" s="246" t="s">
        <v>238</v>
      </c>
    </row>
    <row r="104" spans="1:8" s="17" customFormat="1" ht="12.75" customHeight="1" x14ac:dyDescent="0.15">
      <c r="A104" s="22" t="str">
        <f t="shared" si="2"/>
        <v>21東京0118</v>
      </c>
      <c r="B104" s="19">
        <v>21</v>
      </c>
      <c r="C104" s="19" t="s">
        <v>79</v>
      </c>
      <c r="D104" s="242" t="s">
        <v>979</v>
      </c>
      <c r="E104" s="243" t="s">
        <v>412</v>
      </c>
      <c r="F104" s="244" t="s">
        <v>406</v>
      </c>
      <c r="G104" s="245" t="s">
        <v>362</v>
      </c>
      <c r="H104" s="246" t="s">
        <v>238</v>
      </c>
    </row>
    <row r="105" spans="1:8" s="17" customFormat="1" ht="12.75" customHeight="1" x14ac:dyDescent="0.15">
      <c r="A105" s="22" t="str">
        <f t="shared" si="2"/>
        <v>21東京0308</v>
      </c>
      <c r="B105" s="19">
        <v>21</v>
      </c>
      <c r="C105" s="19" t="s">
        <v>79</v>
      </c>
      <c r="D105" s="242" t="s">
        <v>980</v>
      </c>
      <c r="E105" s="243" t="s">
        <v>413</v>
      </c>
      <c r="F105" s="244" t="s">
        <v>406</v>
      </c>
      <c r="G105" s="245" t="s">
        <v>365</v>
      </c>
      <c r="H105" s="246" t="s">
        <v>238</v>
      </c>
    </row>
    <row r="106" spans="1:8" ht="12.75" customHeight="1" x14ac:dyDescent="0.15">
      <c r="A106" s="22" t="str">
        <f t="shared" si="2"/>
        <v>22オンライン0818</v>
      </c>
      <c r="B106" s="19">
        <v>22</v>
      </c>
      <c r="C106" s="19" t="s">
        <v>246</v>
      </c>
      <c r="D106" s="242" t="s">
        <v>955</v>
      </c>
      <c r="E106" s="243" t="s">
        <v>414</v>
      </c>
      <c r="F106" s="244" t="s">
        <v>415</v>
      </c>
      <c r="G106" s="247">
        <v>44426</v>
      </c>
      <c r="H106" s="246" t="s">
        <v>246</v>
      </c>
    </row>
    <row r="107" spans="1:8" ht="12.75" customHeight="1" x14ac:dyDescent="0.15">
      <c r="A107" s="22" t="str">
        <f t="shared" si="2"/>
        <v>22オンライン1019</v>
      </c>
      <c r="B107" s="19">
        <v>22</v>
      </c>
      <c r="C107" s="19" t="s">
        <v>246</v>
      </c>
      <c r="D107" s="242" t="s">
        <v>995</v>
      </c>
      <c r="E107" s="243" t="s">
        <v>416</v>
      </c>
      <c r="F107" s="244" t="s">
        <v>415</v>
      </c>
      <c r="G107" s="247">
        <v>44488</v>
      </c>
      <c r="H107" s="246" t="s">
        <v>246</v>
      </c>
    </row>
    <row r="108" spans="1:8" ht="12.75" customHeight="1" x14ac:dyDescent="0.15">
      <c r="A108" s="22" t="str">
        <f t="shared" si="2"/>
        <v>22オンライン1203</v>
      </c>
      <c r="B108" s="19">
        <v>22</v>
      </c>
      <c r="C108" s="19" t="s">
        <v>246</v>
      </c>
      <c r="D108" s="242" t="s">
        <v>996</v>
      </c>
      <c r="E108" s="243" t="s">
        <v>417</v>
      </c>
      <c r="F108" s="244" t="s">
        <v>415</v>
      </c>
      <c r="G108" s="247">
        <v>44533</v>
      </c>
      <c r="H108" s="246" t="s">
        <v>246</v>
      </c>
    </row>
    <row r="109" spans="1:8" ht="12.75" customHeight="1" x14ac:dyDescent="0.15">
      <c r="A109" s="22" t="str">
        <f t="shared" si="2"/>
        <v>22オンライン0217</v>
      </c>
      <c r="B109" s="19">
        <v>22</v>
      </c>
      <c r="C109" s="19" t="s">
        <v>246</v>
      </c>
      <c r="D109" s="242" t="s">
        <v>997</v>
      </c>
      <c r="E109" s="243" t="s">
        <v>418</v>
      </c>
      <c r="F109" s="244" t="s">
        <v>415</v>
      </c>
      <c r="G109" s="247">
        <v>44609</v>
      </c>
      <c r="H109" s="246" t="s">
        <v>246</v>
      </c>
    </row>
    <row r="110" spans="1:8" ht="12.75" customHeight="1" x14ac:dyDescent="0.15">
      <c r="A110" s="22" t="str">
        <f t="shared" si="2"/>
        <v>23東京0512</v>
      </c>
      <c r="B110" s="19">
        <v>23</v>
      </c>
      <c r="C110" s="19" t="s">
        <v>79</v>
      </c>
      <c r="D110" s="242" t="s">
        <v>998</v>
      </c>
      <c r="E110" s="243" t="s">
        <v>419</v>
      </c>
      <c r="F110" s="244" t="s">
        <v>420</v>
      </c>
      <c r="G110" s="245" t="s">
        <v>421</v>
      </c>
      <c r="H110" s="246" t="s">
        <v>238</v>
      </c>
    </row>
    <row r="111" spans="1:8" ht="12.75" customHeight="1" x14ac:dyDescent="0.15">
      <c r="A111" s="22" t="str">
        <f t="shared" si="2"/>
        <v>23東京0908</v>
      </c>
      <c r="B111" s="19">
        <v>23</v>
      </c>
      <c r="C111" s="19" t="s">
        <v>79</v>
      </c>
      <c r="D111" s="242" t="s">
        <v>956</v>
      </c>
      <c r="E111" s="243" t="s">
        <v>422</v>
      </c>
      <c r="F111" s="244" t="s">
        <v>420</v>
      </c>
      <c r="G111" s="245" t="s">
        <v>299</v>
      </c>
      <c r="H111" s="246" t="s">
        <v>238</v>
      </c>
    </row>
    <row r="112" spans="1:8" ht="12.75" customHeight="1" x14ac:dyDescent="0.15">
      <c r="A112" s="22" t="str">
        <f t="shared" si="2"/>
        <v>23東京0112</v>
      </c>
      <c r="B112" s="19">
        <v>23</v>
      </c>
      <c r="C112" s="19" t="s">
        <v>79</v>
      </c>
      <c r="D112" s="242" t="s">
        <v>999</v>
      </c>
      <c r="E112" s="243" t="s">
        <v>423</v>
      </c>
      <c r="F112" s="244" t="s">
        <v>420</v>
      </c>
      <c r="G112" s="245" t="s">
        <v>424</v>
      </c>
      <c r="H112" s="246" t="s">
        <v>238</v>
      </c>
    </row>
    <row r="113" spans="1:8" ht="12.75" customHeight="1" x14ac:dyDescent="0.15">
      <c r="A113" s="22" t="str">
        <f t="shared" si="2"/>
        <v>24オンライン0706</v>
      </c>
      <c r="B113" s="19">
        <v>24</v>
      </c>
      <c r="C113" s="19" t="s">
        <v>246</v>
      </c>
      <c r="D113" s="242" t="s">
        <v>934</v>
      </c>
      <c r="E113" s="243" t="s">
        <v>425</v>
      </c>
      <c r="F113" s="244" t="s">
        <v>426</v>
      </c>
      <c r="G113" s="245" t="s">
        <v>243</v>
      </c>
      <c r="H113" s="246" t="s">
        <v>246</v>
      </c>
    </row>
    <row r="114" spans="1:8" ht="12.75" customHeight="1" x14ac:dyDescent="0.15">
      <c r="A114" s="22" t="str">
        <f t="shared" si="2"/>
        <v>24オンライン1118</v>
      </c>
      <c r="B114" s="19">
        <v>24</v>
      </c>
      <c r="C114" s="19" t="s">
        <v>246</v>
      </c>
      <c r="D114" s="242" t="s">
        <v>941</v>
      </c>
      <c r="E114" s="243" t="s">
        <v>427</v>
      </c>
      <c r="F114" s="244" t="s">
        <v>426</v>
      </c>
      <c r="G114" s="245" t="s">
        <v>261</v>
      </c>
      <c r="H114" s="246" t="s">
        <v>246</v>
      </c>
    </row>
    <row r="115" spans="1:8" ht="12.75" customHeight="1" x14ac:dyDescent="0.15">
      <c r="A115" s="22" t="str">
        <f t="shared" si="2"/>
        <v>24オンライン0221</v>
      </c>
      <c r="B115" s="19">
        <v>24</v>
      </c>
      <c r="C115" s="19" t="s">
        <v>246</v>
      </c>
      <c r="D115" s="242" t="s">
        <v>1000</v>
      </c>
      <c r="E115" s="243" t="s">
        <v>428</v>
      </c>
      <c r="F115" s="244" t="s">
        <v>426</v>
      </c>
      <c r="G115" s="245" t="s">
        <v>429</v>
      </c>
      <c r="H115" s="246" t="s">
        <v>246</v>
      </c>
    </row>
    <row r="116" spans="1:8" ht="12.75" customHeight="1" x14ac:dyDescent="0.15">
      <c r="A116" s="22" t="str">
        <f t="shared" si="2"/>
        <v>25東京0727</v>
      </c>
      <c r="B116" s="19">
        <v>25</v>
      </c>
      <c r="C116" s="19" t="s">
        <v>79</v>
      </c>
      <c r="D116" s="242" t="s">
        <v>966</v>
      </c>
      <c r="E116" s="243" t="s">
        <v>430</v>
      </c>
      <c r="F116" s="244" t="s">
        <v>431</v>
      </c>
      <c r="G116" s="245" t="s">
        <v>321</v>
      </c>
      <c r="H116" s="246" t="s">
        <v>238</v>
      </c>
    </row>
    <row r="117" spans="1:8" ht="12.75" customHeight="1" x14ac:dyDescent="0.15">
      <c r="A117" s="22" t="str">
        <f t="shared" si="2"/>
        <v>25オンライン0929</v>
      </c>
      <c r="B117" s="19">
        <v>25</v>
      </c>
      <c r="C117" s="19" t="s">
        <v>246</v>
      </c>
      <c r="D117" s="242" t="s">
        <v>1001</v>
      </c>
      <c r="E117" s="243" t="s">
        <v>432</v>
      </c>
      <c r="F117" s="244" t="s">
        <v>433</v>
      </c>
      <c r="G117" s="245" t="s">
        <v>434</v>
      </c>
      <c r="H117" s="246" t="s">
        <v>246</v>
      </c>
    </row>
    <row r="118" spans="1:8" ht="12.75" customHeight="1" x14ac:dyDescent="0.15">
      <c r="A118" s="22" t="str">
        <f t="shared" si="2"/>
        <v>25東京1005</v>
      </c>
      <c r="B118" s="19">
        <v>25</v>
      </c>
      <c r="C118" s="19" t="s">
        <v>79</v>
      </c>
      <c r="D118" s="242" t="s">
        <v>1002</v>
      </c>
      <c r="E118" s="243" t="s">
        <v>435</v>
      </c>
      <c r="F118" s="244" t="s">
        <v>431</v>
      </c>
      <c r="G118" s="245" t="s">
        <v>436</v>
      </c>
      <c r="H118" s="246" t="s">
        <v>238</v>
      </c>
    </row>
    <row r="119" spans="1:8" ht="12.75" customHeight="1" x14ac:dyDescent="0.15">
      <c r="A119" s="22" t="str">
        <f t="shared" si="2"/>
        <v>25オンライン1104</v>
      </c>
      <c r="B119" s="19">
        <v>25</v>
      </c>
      <c r="C119" s="19" t="s">
        <v>246</v>
      </c>
      <c r="D119" s="242" t="s">
        <v>994</v>
      </c>
      <c r="E119" s="243" t="s">
        <v>437</v>
      </c>
      <c r="F119" s="244" t="s">
        <v>433</v>
      </c>
      <c r="G119" s="245" t="s">
        <v>411</v>
      </c>
      <c r="H119" s="246" t="s">
        <v>246</v>
      </c>
    </row>
    <row r="120" spans="1:8" ht="12.75" customHeight="1" x14ac:dyDescent="0.15">
      <c r="A120" s="22" t="str">
        <f t="shared" si="2"/>
        <v>25東京0217</v>
      </c>
      <c r="B120" s="19">
        <v>25</v>
      </c>
      <c r="C120" s="19" t="s">
        <v>79</v>
      </c>
      <c r="D120" s="242" t="s">
        <v>997</v>
      </c>
      <c r="E120" s="243" t="s">
        <v>438</v>
      </c>
      <c r="F120" s="244" t="s">
        <v>431</v>
      </c>
      <c r="G120" s="245" t="s">
        <v>439</v>
      </c>
      <c r="H120" s="246" t="s">
        <v>238</v>
      </c>
    </row>
    <row r="121" spans="1:8" ht="12.75" customHeight="1" x14ac:dyDescent="0.15">
      <c r="A121" s="22" t="str">
        <f t="shared" si="2"/>
        <v>26東京0729</v>
      </c>
      <c r="B121" s="19">
        <v>26</v>
      </c>
      <c r="C121" s="19" t="s">
        <v>79</v>
      </c>
      <c r="D121" s="242" t="s">
        <v>1003</v>
      </c>
      <c r="E121" s="243" t="s">
        <v>440</v>
      </c>
      <c r="F121" s="244" t="s">
        <v>441</v>
      </c>
      <c r="G121" s="245" t="s">
        <v>442</v>
      </c>
      <c r="H121" s="246" t="s">
        <v>238</v>
      </c>
    </row>
    <row r="122" spans="1:8" ht="12.75" customHeight="1" x14ac:dyDescent="0.15">
      <c r="A122" s="22" t="str">
        <f t="shared" si="2"/>
        <v>26東京1014</v>
      </c>
      <c r="B122" s="19">
        <v>26</v>
      </c>
      <c r="C122" s="19" t="s">
        <v>79</v>
      </c>
      <c r="D122" s="242" t="s">
        <v>978</v>
      </c>
      <c r="E122" s="243" t="s">
        <v>443</v>
      </c>
      <c r="F122" s="244" t="s">
        <v>441</v>
      </c>
      <c r="G122" s="245" t="s">
        <v>359</v>
      </c>
      <c r="H122" s="246" t="s">
        <v>238</v>
      </c>
    </row>
    <row r="123" spans="1:8" ht="12.75" customHeight="1" x14ac:dyDescent="0.15">
      <c r="A123" s="22" t="str">
        <f t="shared" si="2"/>
        <v>26東京0120</v>
      </c>
      <c r="B123" s="19">
        <v>26</v>
      </c>
      <c r="C123" s="19" t="s">
        <v>79</v>
      </c>
      <c r="D123" s="242" t="s">
        <v>943</v>
      </c>
      <c r="E123" s="243" t="s">
        <v>444</v>
      </c>
      <c r="F123" s="244" t="s">
        <v>441</v>
      </c>
      <c r="G123" s="245" t="s">
        <v>268</v>
      </c>
      <c r="H123" s="246" t="s">
        <v>238</v>
      </c>
    </row>
    <row r="124" spans="1:8" ht="12.75" customHeight="1" x14ac:dyDescent="0.15">
      <c r="A124" s="22" t="str">
        <f t="shared" si="2"/>
        <v>27東京0610</v>
      </c>
      <c r="B124" s="19">
        <v>27</v>
      </c>
      <c r="C124" s="19" t="s">
        <v>79</v>
      </c>
      <c r="D124" s="242" t="s">
        <v>1004</v>
      </c>
      <c r="E124" s="243" t="s">
        <v>445</v>
      </c>
      <c r="F124" s="244" t="s">
        <v>446</v>
      </c>
      <c r="G124" s="245" t="s">
        <v>447</v>
      </c>
      <c r="H124" s="246" t="s">
        <v>238</v>
      </c>
    </row>
    <row r="125" spans="1:8" ht="12.75" customHeight="1" x14ac:dyDescent="0.15">
      <c r="A125" s="22" t="str">
        <f t="shared" si="2"/>
        <v>27東京0909</v>
      </c>
      <c r="B125" s="19">
        <v>27</v>
      </c>
      <c r="C125" s="19" t="s">
        <v>79</v>
      </c>
      <c r="D125" s="242" t="s">
        <v>942</v>
      </c>
      <c r="E125" s="243" t="s">
        <v>448</v>
      </c>
      <c r="F125" s="244" t="s">
        <v>446</v>
      </c>
      <c r="G125" s="245" t="s">
        <v>265</v>
      </c>
      <c r="H125" s="246" t="s">
        <v>238</v>
      </c>
    </row>
    <row r="126" spans="1:8" ht="12.75" customHeight="1" x14ac:dyDescent="0.15">
      <c r="A126" s="22" t="str">
        <f t="shared" si="2"/>
        <v>27東京1116</v>
      </c>
      <c r="B126" s="19">
        <v>27</v>
      </c>
      <c r="C126" s="19" t="s">
        <v>79</v>
      </c>
      <c r="D126" s="242" t="s">
        <v>936</v>
      </c>
      <c r="E126" s="243" t="s">
        <v>449</v>
      </c>
      <c r="F126" s="244" t="s">
        <v>446</v>
      </c>
      <c r="G126" s="245" t="s">
        <v>249</v>
      </c>
      <c r="H126" s="246" t="s">
        <v>238</v>
      </c>
    </row>
    <row r="127" spans="1:8" ht="12.75" customHeight="1" x14ac:dyDescent="0.15">
      <c r="A127" s="22" t="str">
        <f t="shared" si="2"/>
        <v>27東京0127</v>
      </c>
      <c r="B127" s="19">
        <v>27</v>
      </c>
      <c r="C127" s="19" t="s">
        <v>79</v>
      </c>
      <c r="D127" s="242" t="s">
        <v>1005</v>
      </c>
      <c r="E127" s="243" t="s">
        <v>450</v>
      </c>
      <c r="F127" s="244" t="s">
        <v>446</v>
      </c>
      <c r="G127" s="245" t="s">
        <v>451</v>
      </c>
      <c r="H127" s="246" t="s">
        <v>238</v>
      </c>
    </row>
    <row r="128" spans="1:8" ht="12.75" customHeight="1" x14ac:dyDescent="0.15">
      <c r="A128" s="22" t="str">
        <f t="shared" si="2"/>
        <v>28オンライン0716</v>
      </c>
      <c r="B128" s="19">
        <v>28</v>
      </c>
      <c r="C128" s="19" t="s">
        <v>246</v>
      </c>
      <c r="D128" s="242" t="s">
        <v>932</v>
      </c>
      <c r="E128" s="243" t="s">
        <v>452</v>
      </c>
      <c r="F128" s="244" t="s">
        <v>453</v>
      </c>
      <c r="G128" s="247">
        <v>44393</v>
      </c>
      <c r="H128" s="246" t="s">
        <v>246</v>
      </c>
    </row>
    <row r="129" spans="1:8" ht="12.75" customHeight="1" x14ac:dyDescent="0.15">
      <c r="A129" s="22" t="str">
        <f t="shared" si="2"/>
        <v>28オンライン1008</v>
      </c>
      <c r="B129" s="19">
        <v>28</v>
      </c>
      <c r="C129" s="19" t="s">
        <v>246</v>
      </c>
      <c r="D129" s="242" t="s">
        <v>1006</v>
      </c>
      <c r="E129" s="243" t="s">
        <v>454</v>
      </c>
      <c r="F129" s="244" t="s">
        <v>453</v>
      </c>
      <c r="G129" s="247">
        <v>44477</v>
      </c>
      <c r="H129" s="246" t="s">
        <v>246</v>
      </c>
    </row>
    <row r="130" spans="1:8" ht="12.75" customHeight="1" x14ac:dyDescent="0.15">
      <c r="A130" s="22" t="str">
        <f t="shared" si="2"/>
        <v>29東京0727</v>
      </c>
      <c r="B130" s="19">
        <v>29</v>
      </c>
      <c r="C130" s="19" t="s">
        <v>79</v>
      </c>
      <c r="D130" s="242" t="s">
        <v>966</v>
      </c>
      <c r="E130" s="243" t="s">
        <v>455</v>
      </c>
      <c r="F130" s="244" t="s">
        <v>456</v>
      </c>
      <c r="G130" s="247">
        <v>44404</v>
      </c>
      <c r="H130" s="246" t="s">
        <v>238</v>
      </c>
    </row>
    <row r="131" spans="1:8" ht="12.75" customHeight="1" x14ac:dyDescent="0.15">
      <c r="A131" s="22" t="str">
        <f t="shared" si="2"/>
        <v>29東京1105</v>
      </c>
      <c r="B131" s="19">
        <v>29</v>
      </c>
      <c r="C131" s="19" t="s">
        <v>79</v>
      </c>
      <c r="D131" s="242" t="s">
        <v>1007</v>
      </c>
      <c r="E131" s="243" t="s">
        <v>457</v>
      </c>
      <c r="F131" s="244" t="s">
        <v>456</v>
      </c>
      <c r="G131" s="247">
        <v>44505</v>
      </c>
      <c r="H131" s="246" t="s">
        <v>238</v>
      </c>
    </row>
    <row r="132" spans="1:8" ht="12.75" customHeight="1" x14ac:dyDescent="0.15">
      <c r="A132" s="22" t="str">
        <f t="shared" si="2"/>
        <v>30東京1013</v>
      </c>
      <c r="B132" s="19">
        <v>30</v>
      </c>
      <c r="C132" s="19" t="s">
        <v>79</v>
      </c>
      <c r="D132" s="242" t="s">
        <v>968</v>
      </c>
      <c r="E132" s="243" t="s">
        <v>458</v>
      </c>
      <c r="F132" s="244" t="s">
        <v>459</v>
      </c>
      <c r="G132" s="247">
        <v>44482</v>
      </c>
      <c r="H132" s="246" t="s">
        <v>238</v>
      </c>
    </row>
    <row r="133" spans="1:8" ht="12.75" customHeight="1" x14ac:dyDescent="0.15">
      <c r="A133" s="22" t="str">
        <f t="shared" si="2"/>
        <v>30東京1020</v>
      </c>
      <c r="B133" s="19">
        <v>30</v>
      </c>
      <c r="C133" s="19" t="s">
        <v>79</v>
      </c>
      <c r="D133" s="242" t="s">
        <v>1008</v>
      </c>
      <c r="E133" s="243" t="s">
        <v>460</v>
      </c>
      <c r="F133" s="244" t="s">
        <v>459</v>
      </c>
      <c r="G133" s="247">
        <v>44489</v>
      </c>
      <c r="H133" s="246" t="s">
        <v>238</v>
      </c>
    </row>
    <row r="134" spans="1:8" ht="12.75" customHeight="1" x14ac:dyDescent="0.15">
      <c r="A134" s="22" t="str">
        <f t="shared" si="2"/>
        <v>30東京0309</v>
      </c>
      <c r="B134" s="19">
        <v>30</v>
      </c>
      <c r="C134" s="19" t="s">
        <v>79</v>
      </c>
      <c r="D134" s="242" t="s">
        <v>1009</v>
      </c>
      <c r="E134" s="243" t="s">
        <v>461</v>
      </c>
      <c r="F134" s="244" t="s">
        <v>459</v>
      </c>
      <c r="G134" s="247">
        <v>44629</v>
      </c>
      <c r="H134" s="246" t="s">
        <v>238</v>
      </c>
    </row>
    <row r="135" spans="1:8" ht="12.75" customHeight="1" x14ac:dyDescent="0.15">
      <c r="A135" s="22" t="str">
        <f t="shared" si="2"/>
        <v>30東京0316</v>
      </c>
      <c r="B135" s="19">
        <v>30</v>
      </c>
      <c r="C135" s="19" t="s">
        <v>79</v>
      </c>
      <c r="D135" s="242" t="s">
        <v>1010</v>
      </c>
      <c r="E135" s="243" t="s">
        <v>462</v>
      </c>
      <c r="F135" s="244" t="s">
        <v>459</v>
      </c>
      <c r="G135" s="247">
        <v>44636</v>
      </c>
      <c r="H135" s="246" t="s">
        <v>238</v>
      </c>
    </row>
    <row r="136" spans="1:8" ht="12.75" customHeight="1" x14ac:dyDescent="0.15">
      <c r="A136" s="22" t="str">
        <f t="shared" si="2"/>
        <v>31オンライン1027</v>
      </c>
      <c r="B136" s="19">
        <v>31</v>
      </c>
      <c r="C136" s="19" t="s">
        <v>246</v>
      </c>
      <c r="D136" s="242" t="s">
        <v>946</v>
      </c>
      <c r="E136" s="243" t="s">
        <v>463</v>
      </c>
      <c r="F136" s="244" t="s">
        <v>464</v>
      </c>
      <c r="G136" s="247">
        <v>44496</v>
      </c>
      <c r="H136" s="246" t="s">
        <v>246</v>
      </c>
    </row>
    <row r="137" spans="1:8" ht="12.75" customHeight="1" x14ac:dyDescent="0.15">
      <c r="A137" s="22" t="str">
        <f t="shared" si="2"/>
        <v>31オンライン0302</v>
      </c>
      <c r="B137" s="19">
        <v>31</v>
      </c>
      <c r="C137" s="19" t="s">
        <v>246</v>
      </c>
      <c r="D137" s="242" t="s">
        <v>960</v>
      </c>
      <c r="E137" s="243" t="s">
        <v>465</v>
      </c>
      <c r="F137" s="244" t="s">
        <v>464</v>
      </c>
      <c r="G137" s="247">
        <v>44622</v>
      </c>
      <c r="H137" s="246" t="s">
        <v>246</v>
      </c>
    </row>
    <row r="138" spans="1:8" ht="12.75" customHeight="1" x14ac:dyDescent="0.15">
      <c r="A138" s="22" t="str">
        <f t="shared" si="2"/>
        <v>32東京0907</v>
      </c>
      <c r="B138" s="19">
        <v>32</v>
      </c>
      <c r="C138" s="19" t="s">
        <v>79</v>
      </c>
      <c r="D138" s="242" t="s">
        <v>973</v>
      </c>
      <c r="E138" s="243" t="s">
        <v>466</v>
      </c>
      <c r="F138" s="244" t="s">
        <v>467</v>
      </c>
      <c r="G138" s="247">
        <v>44446</v>
      </c>
      <c r="H138" s="246" t="s">
        <v>238</v>
      </c>
    </row>
    <row r="139" spans="1:8" ht="12.75" customHeight="1" x14ac:dyDescent="0.15">
      <c r="A139" s="22" t="str">
        <f t="shared" si="2"/>
        <v>32東京0202</v>
      </c>
      <c r="B139" s="19">
        <v>32</v>
      </c>
      <c r="C139" s="19" t="s">
        <v>79</v>
      </c>
      <c r="D139" s="242" t="s">
        <v>985</v>
      </c>
      <c r="E139" s="243" t="s">
        <v>468</v>
      </c>
      <c r="F139" s="244" t="s">
        <v>467</v>
      </c>
      <c r="G139" s="247">
        <v>44594</v>
      </c>
      <c r="H139" s="246" t="s">
        <v>238</v>
      </c>
    </row>
    <row r="140" spans="1:8" ht="12.75" customHeight="1" x14ac:dyDescent="0.15">
      <c r="A140" s="22" t="str">
        <f t="shared" ref="A140:A197" si="3">CONCATENATE(B140,C140,D140)</f>
        <v>40東京0729</v>
      </c>
      <c r="B140" s="19">
        <v>40</v>
      </c>
      <c r="C140" s="19" t="s">
        <v>79</v>
      </c>
      <c r="D140" s="242" t="s">
        <v>1003</v>
      </c>
      <c r="E140" s="243" t="s">
        <v>469</v>
      </c>
      <c r="F140" s="244" t="s">
        <v>470</v>
      </c>
      <c r="G140" s="245" t="s">
        <v>442</v>
      </c>
      <c r="H140" s="246" t="s">
        <v>238</v>
      </c>
    </row>
    <row r="141" spans="1:8" ht="12.75" customHeight="1" x14ac:dyDescent="0.15">
      <c r="A141" s="22" t="str">
        <f t="shared" si="3"/>
        <v>40東京0929</v>
      </c>
      <c r="B141" s="19">
        <v>40</v>
      </c>
      <c r="C141" s="19" t="s">
        <v>79</v>
      </c>
      <c r="D141" s="242" t="s">
        <v>1001</v>
      </c>
      <c r="E141" s="243" t="s">
        <v>471</v>
      </c>
      <c r="F141" s="244" t="s">
        <v>470</v>
      </c>
      <c r="G141" s="245" t="s">
        <v>434</v>
      </c>
      <c r="H141" s="246" t="s">
        <v>238</v>
      </c>
    </row>
    <row r="142" spans="1:8" ht="12.75" customHeight="1" x14ac:dyDescent="0.15">
      <c r="A142" s="22" t="str">
        <f t="shared" si="3"/>
        <v>40東京1111</v>
      </c>
      <c r="B142" s="19">
        <v>40</v>
      </c>
      <c r="C142" s="19" t="s">
        <v>79</v>
      </c>
      <c r="D142" s="242" t="s">
        <v>1011</v>
      </c>
      <c r="E142" s="243" t="s">
        <v>472</v>
      </c>
      <c r="F142" s="244" t="s">
        <v>470</v>
      </c>
      <c r="G142" s="245" t="s">
        <v>473</v>
      </c>
      <c r="H142" s="246" t="s">
        <v>238</v>
      </c>
    </row>
    <row r="143" spans="1:8" ht="12.75" customHeight="1" x14ac:dyDescent="0.15">
      <c r="A143" s="22" t="str">
        <f t="shared" si="3"/>
        <v>41東京0902</v>
      </c>
      <c r="B143" s="19">
        <v>41</v>
      </c>
      <c r="C143" s="19" t="s">
        <v>79</v>
      </c>
      <c r="D143" s="242" t="s">
        <v>950</v>
      </c>
      <c r="E143" s="243" t="s">
        <v>474</v>
      </c>
      <c r="F143" s="244" t="s">
        <v>475</v>
      </c>
      <c r="G143" s="245" t="s">
        <v>285</v>
      </c>
      <c r="H143" s="246" t="s">
        <v>238</v>
      </c>
    </row>
    <row r="144" spans="1:8" ht="12.75" customHeight="1" x14ac:dyDescent="0.15">
      <c r="A144" s="22" t="str">
        <f t="shared" si="3"/>
        <v>41東京1118</v>
      </c>
      <c r="B144" s="19">
        <v>41</v>
      </c>
      <c r="C144" s="19" t="s">
        <v>79</v>
      </c>
      <c r="D144" s="242" t="s">
        <v>941</v>
      </c>
      <c r="E144" s="243" t="s">
        <v>476</v>
      </c>
      <c r="F144" s="244" t="s">
        <v>475</v>
      </c>
      <c r="G144" s="245" t="s">
        <v>261</v>
      </c>
      <c r="H144" s="246" t="s">
        <v>238</v>
      </c>
    </row>
    <row r="145" spans="1:8" ht="12.75" customHeight="1" x14ac:dyDescent="0.15">
      <c r="A145" s="22" t="str">
        <f t="shared" si="3"/>
        <v>42東京0629</v>
      </c>
      <c r="B145" s="19">
        <v>42</v>
      </c>
      <c r="C145" s="19" t="s">
        <v>79</v>
      </c>
      <c r="D145" s="242" t="s">
        <v>1012</v>
      </c>
      <c r="E145" s="243" t="s">
        <v>477</v>
      </c>
      <c r="F145" s="244" t="s">
        <v>478</v>
      </c>
      <c r="G145" s="245" t="s">
        <v>479</v>
      </c>
      <c r="H145" s="246" t="s">
        <v>238</v>
      </c>
    </row>
    <row r="146" spans="1:8" ht="12.75" customHeight="1" x14ac:dyDescent="0.15">
      <c r="A146" s="22" t="str">
        <f t="shared" si="3"/>
        <v>42東京1104</v>
      </c>
      <c r="B146" s="19">
        <v>42</v>
      </c>
      <c r="C146" s="19" t="s">
        <v>79</v>
      </c>
      <c r="D146" s="242" t="s">
        <v>994</v>
      </c>
      <c r="E146" s="243" t="s">
        <v>480</v>
      </c>
      <c r="F146" s="244" t="s">
        <v>478</v>
      </c>
      <c r="G146" s="245" t="s">
        <v>411</v>
      </c>
      <c r="H146" s="246" t="s">
        <v>238</v>
      </c>
    </row>
    <row r="147" spans="1:8" ht="12.75" customHeight="1" x14ac:dyDescent="0.15">
      <c r="A147" s="22" t="str">
        <f t="shared" si="3"/>
        <v>42東京0303</v>
      </c>
      <c r="B147" s="19">
        <v>42</v>
      </c>
      <c r="C147" s="19" t="s">
        <v>79</v>
      </c>
      <c r="D147" s="242" t="s">
        <v>952</v>
      </c>
      <c r="E147" s="243" t="s">
        <v>481</v>
      </c>
      <c r="F147" s="244" t="s">
        <v>478</v>
      </c>
      <c r="G147" s="245" t="s">
        <v>290</v>
      </c>
      <c r="H147" s="246" t="s">
        <v>238</v>
      </c>
    </row>
    <row r="148" spans="1:8" ht="12.75" customHeight="1" x14ac:dyDescent="0.15">
      <c r="A148" s="22" t="str">
        <f t="shared" si="3"/>
        <v>43東京0826</v>
      </c>
      <c r="B148" s="19">
        <v>43</v>
      </c>
      <c r="C148" s="19" t="s">
        <v>79</v>
      </c>
      <c r="D148" s="242" t="s">
        <v>1013</v>
      </c>
      <c r="E148" s="243" t="s">
        <v>482</v>
      </c>
      <c r="F148" s="244" t="s">
        <v>483</v>
      </c>
      <c r="G148" s="245" t="s">
        <v>484</v>
      </c>
      <c r="H148" s="246" t="s">
        <v>238</v>
      </c>
    </row>
    <row r="149" spans="1:8" ht="12.75" customHeight="1" x14ac:dyDescent="0.15">
      <c r="A149" s="22" t="str">
        <f t="shared" si="3"/>
        <v>43東京1028</v>
      </c>
      <c r="B149" s="19">
        <v>43</v>
      </c>
      <c r="C149" s="19" t="s">
        <v>79</v>
      </c>
      <c r="D149" s="242" t="s">
        <v>1014</v>
      </c>
      <c r="E149" s="243" t="s">
        <v>485</v>
      </c>
      <c r="F149" s="244" t="s">
        <v>483</v>
      </c>
      <c r="G149" s="245" t="s">
        <v>486</v>
      </c>
      <c r="H149" s="246" t="s">
        <v>238</v>
      </c>
    </row>
    <row r="150" spans="1:8" ht="12.75" customHeight="1" x14ac:dyDescent="0.15">
      <c r="A150" s="22" t="str">
        <f t="shared" si="3"/>
        <v>43東京0120</v>
      </c>
      <c r="B150" s="19">
        <v>43</v>
      </c>
      <c r="C150" s="19" t="s">
        <v>79</v>
      </c>
      <c r="D150" s="242" t="s">
        <v>943</v>
      </c>
      <c r="E150" s="243" t="s">
        <v>487</v>
      </c>
      <c r="F150" s="244" t="s">
        <v>483</v>
      </c>
      <c r="G150" s="245" t="s">
        <v>268</v>
      </c>
      <c r="H150" s="246" t="s">
        <v>238</v>
      </c>
    </row>
    <row r="151" spans="1:8" ht="12.75" customHeight="1" x14ac:dyDescent="0.15">
      <c r="A151" s="22" t="str">
        <f t="shared" si="3"/>
        <v>44東京0720</v>
      </c>
      <c r="B151" s="19">
        <v>44</v>
      </c>
      <c r="C151" s="19" t="s">
        <v>79</v>
      </c>
      <c r="D151" s="242" t="s">
        <v>1015</v>
      </c>
      <c r="E151" s="243" t="s">
        <v>488</v>
      </c>
      <c r="F151" s="244" t="s">
        <v>489</v>
      </c>
      <c r="G151" s="247">
        <v>44397</v>
      </c>
      <c r="H151" s="246" t="s">
        <v>238</v>
      </c>
    </row>
    <row r="152" spans="1:8" ht="12.75" customHeight="1" x14ac:dyDescent="0.15">
      <c r="A152" s="22" t="str">
        <f t="shared" si="3"/>
        <v>44オンライン0916</v>
      </c>
      <c r="B152" s="19">
        <v>44</v>
      </c>
      <c r="C152" s="19" t="s">
        <v>246</v>
      </c>
      <c r="D152" s="242" t="s">
        <v>940</v>
      </c>
      <c r="E152" s="243" t="s">
        <v>490</v>
      </c>
      <c r="F152" s="244" t="s">
        <v>491</v>
      </c>
      <c r="G152" s="247">
        <v>44455</v>
      </c>
      <c r="H152" s="246" t="s">
        <v>246</v>
      </c>
    </row>
    <row r="153" spans="1:8" ht="12.75" customHeight="1" x14ac:dyDescent="0.15">
      <c r="A153" s="22" t="str">
        <f t="shared" si="3"/>
        <v>44東京1104</v>
      </c>
      <c r="B153" s="19">
        <v>44</v>
      </c>
      <c r="C153" s="19" t="s">
        <v>79</v>
      </c>
      <c r="D153" s="242" t="s">
        <v>994</v>
      </c>
      <c r="E153" s="243" t="s">
        <v>492</v>
      </c>
      <c r="F153" s="244" t="s">
        <v>489</v>
      </c>
      <c r="G153" s="247">
        <v>44504</v>
      </c>
      <c r="H153" s="246" t="s">
        <v>238</v>
      </c>
    </row>
    <row r="154" spans="1:8" ht="12.75" customHeight="1" x14ac:dyDescent="0.15">
      <c r="A154" s="22" t="str">
        <f t="shared" si="3"/>
        <v>44東京0121</v>
      </c>
      <c r="B154" s="19">
        <v>44</v>
      </c>
      <c r="C154" s="19" t="s">
        <v>79</v>
      </c>
      <c r="D154" s="242" t="s">
        <v>1016</v>
      </c>
      <c r="E154" s="243" t="s">
        <v>493</v>
      </c>
      <c r="F154" s="244" t="s">
        <v>489</v>
      </c>
      <c r="G154" s="247">
        <v>44582</v>
      </c>
      <c r="H154" s="246" t="s">
        <v>238</v>
      </c>
    </row>
    <row r="155" spans="1:8" ht="12.75" customHeight="1" x14ac:dyDescent="0.15">
      <c r="A155" s="22" t="str">
        <f t="shared" si="3"/>
        <v>45東京0929</v>
      </c>
      <c r="B155" s="19">
        <v>45</v>
      </c>
      <c r="C155" s="19" t="s">
        <v>79</v>
      </c>
      <c r="D155" s="242" t="s">
        <v>1001</v>
      </c>
      <c r="E155" s="243" t="s">
        <v>494</v>
      </c>
      <c r="F155" s="244" t="s">
        <v>495</v>
      </c>
      <c r="G155" s="245" t="s">
        <v>434</v>
      </c>
      <c r="H155" s="246" t="s">
        <v>238</v>
      </c>
    </row>
    <row r="156" spans="1:8" ht="12.75" customHeight="1" x14ac:dyDescent="0.15">
      <c r="A156" s="22" t="str">
        <f t="shared" si="3"/>
        <v>45東京0215</v>
      </c>
      <c r="B156" s="19">
        <v>45</v>
      </c>
      <c r="C156" s="19" t="s">
        <v>79</v>
      </c>
      <c r="D156" s="242" t="s">
        <v>1017</v>
      </c>
      <c r="E156" s="243" t="s">
        <v>496</v>
      </c>
      <c r="F156" s="244" t="s">
        <v>495</v>
      </c>
      <c r="G156" s="245" t="s">
        <v>497</v>
      </c>
      <c r="H156" s="246" t="s">
        <v>238</v>
      </c>
    </row>
    <row r="157" spans="1:8" ht="12.75" customHeight="1" x14ac:dyDescent="0.15">
      <c r="A157" s="22" t="str">
        <f t="shared" si="3"/>
        <v>46東京0617</v>
      </c>
      <c r="B157" s="19">
        <v>46</v>
      </c>
      <c r="C157" s="19" t="s">
        <v>79</v>
      </c>
      <c r="D157" s="242" t="s">
        <v>1018</v>
      </c>
      <c r="E157" s="243" t="s">
        <v>498</v>
      </c>
      <c r="F157" s="244" t="s">
        <v>499</v>
      </c>
      <c r="G157" s="245" t="s">
        <v>500</v>
      </c>
      <c r="H157" s="246" t="s">
        <v>238</v>
      </c>
    </row>
    <row r="158" spans="1:8" ht="12.75" customHeight="1" x14ac:dyDescent="0.15">
      <c r="A158" s="22" t="str">
        <f t="shared" si="3"/>
        <v>46東京0720</v>
      </c>
      <c r="B158" s="19">
        <v>46</v>
      </c>
      <c r="C158" s="19" t="s">
        <v>79</v>
      </c>
      <c r="D158" s="242" t="s">
        <v>1015</v>
      </c>
      <c r="E158" s="243" t="s">
        <v>501</v>
      </c>
      <c r="F158" s="244" t="s">
        <v>499</v>
      </c>
      <c r="G158" s="245" t="s">
        <v>502</v>
      </c>
      <c r="H158" s="246" t="s">
        <v>238</v>
      </c>
    </row>
    <row r="159" spans="1:8" ht="12.75" customHeight="1" x14ac:dyDescent="0.15">
      <c r="A159" s="22" t="str">
        <f t="shared" si="3"/>
        <v>46東京1116</v>
      </c>
      <c r="B159" s="19">
        <v>46</v>
      </c>
      <c r="C159" s="19" t="s">
        <v>79</v>
      </c>
      <c r="D159" s="242" t="s">
        <v>936</v>
      </c>
      <c r="E159" s="243" t="s">
        <v>503</v>
      </c>
      <c r="F159" s="244" t="s">
        <v>499</v>
      </c>
      <c r="G159" s="245" t="s">
        <v>249</v>
      </c>
      <c r="H159" s="246" t="s">
        <v>238</v>
      </c>
    </row>
    <row r="160" spans="1:8" ht="12.75" customHeight="1" x14ac:dyDescent="0.15">
      <c r="A160" s="22" t="str">
        <f t="shared" si="3"/>
        <v>46東京0113</v>
      </c>
      <c r="B160" s="19">
        <v>46</v>
      </c>
      <c r="C160" s="19" t="s">
        <v>79</v>
      </c>
      <c r="D160" s="242" t="s">
        <v>986</v>
      </c>
      <c r="E160" s="243" t="s">
        <v>504</v>
      </c>
      <c r="F160" s="244" t="s">
        <v>499</v>
      </c>
      <c r="G160" s="245" t="s">
        <v>505</v>
      </c>
      <c r="H160" s="246" t="s">
        <v>238</v>
      </c>
    </row>
    <row r="161" spans="1:8" ht="12.75" customHeight="1" x14ac:dyDescent="0.15">
      <c r="A161" s="22" t="str">
        <f t="shared" si="3"/>
        <v>46東京0301</v>
      </c>
      <c r="B161" s="19">
        <v>46</v>
      </c>
      <c r="C161" s="19" t="s">
        <v>79</v>
      </c>
      <c r="D161" s="242" t="s">
        <v>992</v>
      </c>
      <c r="E161" s="243" t="s">
        <v>506</v>
      </c>
      <c r="F161" s="244" t="s">
        <v>499</v>
      </c>
      <c r="G161" s="245" t="s">
        <v>404</v>
      </c>
      <c r="H161" s="246" t="s">
        <v>238</v>
      </c>
    </row>
    <row r="162" spans="1:8" ht="12.75" customHeight="1" x14ac:dyDescent="0.15">
      <c r="A162" s="22" t="str">
        <f t="shared" si="3"/>
        <v>47東京0622</v>
      </c>
      <c r="B162" s="19">
        <v>47</v>
      </c>
      <c r="C162" s="19" t="s">
        <v>79</v>
      </c>
      <c r="D162" s="242" t="s">
        <v>1019</v>
      </c>
      <c r="E162" s="243" t="s">
        <v>507</v>
      </c>
      <c r="F162" s="244" t="s">
        <v>508</v>
      </c>
      <c r="G162" s="247">
        <v>44369</v>
      </c>
      <c r="H162" s="246" t="s">
        <v>238</v>
      </c>
    </row>
    <row r="163" spans="1:8" ht="12.75" customHeight="1" x14ac:dyDescent="0.15">
      <c r="A163" s="22" t="str">
        <f t="shared" si="3"/>
        <v>47東京0914</v>
      </c>
      <c r="B163" s="19">
        <v>47</v>
      </c>
      <c r="C163" s="19" t="s">
        <v>79</v>
      </c>
      <c r="D163" s="242" t="s">
        <v>962</v>
      </c>
      <c r="E163" s="243" t="s">
        <v>509</v>
      </c>
      <c r="F163" s="244" t="s">
        <v>508</v>
      </c>
      <c r="G163" s="247">
        <v>44453</v>
      </c>
      <c r="H163" s="246" t="s">
        <v>238</v>
      </c>
    </row>
    <row r="164" spans="1:8" ht="12.75" customHeight="1" x14ac:dyDescent="0.15">
      <c r="A164" s="22" t="str">
        <f t="shared" si="3"/>
        <v>47東京1102</v>
      </c>
      <c r="B164" s="19">
        <v>47</v>
      </c>
      <c r="C164" s="19" t="s">
        <v>79</v>
      </c>
      <c r="D164" s="242" t="s">
        <v>1020</v>
      </c>
      <c r="E164" s="243" t="s">
        <v>510</v>
      </c>
      <c r="F164" s="244" t="s">
        <v>508</v>
      </c>
      <c r="G164" s="247">
        <v>44502</v>
      </c>
      <c r="H164" s="246" t="s">
        <v>238</v>
      </c>
    </row>
    <row r="165" spans="1:8" ht="12.75" customHeight="1" x14ac:dyDescent="0.15">
      <c r="A165" s="22" t="str">
        <f t="shared" si="3"/>
        <v>47東京0210</v>
      </c>
      <c r="B165" s="19">
        <v>47</v>
      </c>
      <c r="C165" s="19" t="s">
        <v>79</v>
      </c>
      <c r="D165" s="242" t="s">
        <v>1021</v>
      </c>
      <c r="E165" s="243" t="s">
        <v>511</v>
      </c>
      <c r="F165" s="244" t="s">
        <v>508</v>
      </c>
      <c r="G165" s="247">
        <v>44602</v>
      </c>
      <c r="H165" s="246" t="s">
        <v>238</v>
      </c>
    </row>
    <row r="166" spans="1:8" ht="12.75" customHeight="1" x14ac:dyDescent="0.15">
      <c r="A166" s="22" t="str">
        <f t="shared" si="3"/>
        <v>48オンライン0714</v>
      </c>
      <c r="B166" s="19">
        <v>48</v>
      </c>
      <c r="C166" s="19" t="s">
        <v>246</v>
      </c>
      <c r="D166" s="242" t="s">
        <v>954</v>
      </c>
      <c r="E166" s="243" t="s">
        <v>512</v>
      </c>
      <c r="F166" s="244" t="s">
        <v>513</v>
      </c>
      <c r="G166" s="247">
        <v>44391</v>
      </c>
      <c r="H166" s="246" t="s">
        <v>246</v>
      </c>
    </row>
    <row r="167" spans="1:8" ht="12.75" customHeight="1" x14ac:dyDescent="0.15">
      <c r="A167" s="22" t="str">
        <f t="shared" si="3"/>
        <v>48オンライン1020</v>
      </c>
      <c r="B167" s="19">
        <v>48</v>
      </c>
      <c r="C167" s="19" t="s">
        <v>246</v>
      </c>
      <c r="D167" s="242" t="s">
        <v>1008</v>
      </c>
      <c r="E167" s="243" t="s">
        <v>514</v>
      </c>
      <c r="F167" s="244" t="s">
        <v>513</v>
      </c>
      <c r="G167" s="247">
        <v>44489</v>
      </c>
      <c r="H167" s="246" t="s">
        <v>246</v>
      </c>
    </row>
    <row r="168" spans="1:8" ht="12.75" customHeight="1" x14ac:dyDescent="0.15">
      <c r="A168" s="22" t="str">
        <f t="shared" si="3"/>
        <v>48オンライン0310</v>
      </c>
      <c r="B168" s="19">
        <v>48</v>
      </c>
      <c r="C168" s="19" t="s">
        <v>246</v>
      </c>
      <c r="D168" s="242" t="s">
        <v>1022</v>
      </c>
      <c r="E168" s="243" t="s">
        <v>515</v>
      </c>
      <c r="F168" s="244" t="s">
        <v>513</v>
      </c>
      <c r="G168" s="247">
        <v>44630</v>
      </c>
      <c r="H168" s="246" t="s">
        <v>246</v>
      </c>
    </row>
    <row r="169" spans="1:8" ht="12.75" customHeight="1" x14ac:dyDescent="0.15">
      <c r="A169" s="22" t="str">
        <f t="shared" si="3"/>
        <v>49東京0706</v>
      </c>
      <c r="B169" s="19">
        <v>49</v>
      </c>
      <c r="C169" s="19" t="s">
        <v>79</v>
      </c>
      <c r="D169" s="242" t="s">
        <v>934</v>
      </c>
      <c r="E169" s="243" t="s">
        <v>516</v>
      </c>
      <c r="F169" s="244" t="s">
        <v>517</v>
      </c>
      <c r="G169" s="247">
        <v>44383</v>
      </c>
      <c r="H169" s="246" t="s">
        <v>238</v>
      </c>
    </row>
    <row r="170" spans="1:8" ht="12.75" customHeight="1" x14ac:dyDescent="0.15">
      <c r="A170" s="22" t="str">
        <f t="shared" si="3"/>
        <v>49東京1201</v>
      </c>
      <c r="B170" s="19">
        <v>49</v>
      </c>
      <c r="C170" s="19" t="s">
        <v>79</v>
      </c>
      <c r="D170" s="242" t="s">
        <v>959</v>
      </c>
      <c r="E170" s="243" t="s">
        <v>518</v>
      </c>
      <c r="F170" s="244" t="s">
        <v>517</v>
      </c>
      <c r="G170" s="247">
        <v>44531</v>
      </c>
      <c r="H170" s="246" t="s">
        <v>238</v>
      </c>
    </row>
    <row r="171" spans="1:8" ht="12.75" customHeight="1" x14ac:dyDescent="0.15">
      <c r="A171" s="22" t="str">
        <f t="shared" si="3"/>
        <v>50東京0526</v>
      </c>
      <c r="B171" s="19">
        <v>50</v>
      </c>
      <c r="C171" s="19" t="s">
        <v>79</v>
      </c>
      <c r="D171" s="242" t="s">
        <v>981</v>
      </c>
      <c r="E171" s="243" t="s">
        <v>519</v>
      </c>
      <c r="F171" s="244" t="s">
        <v>520</v>
      </c>
      <c r="G171" s="247">
        <v>44342</v>
      </c>
      <c r="H171" s="246" t="s">
        <v>238</v>
      </c>
    </row>
    <row r="172" spans="1:8" ht="12.75" customHeight="1" x14ac:dyDescent="0.15">
      <c r="A172" s="22" t="str">
        <f t="shared" si="3"/>
        <v>50オンライン0615</v>
      </c>
      <c r="B172" s="19">
        <v>50</v>
      </c>
      <c r="C172" s="19" t="s">
        <v>246</v>
      </c>
      <c r="D172" s="242" t="s">
        <v>976</v>
      </c>
      <c r="E172" s="243" t="s">
        <v>521</v>
      </c>
      <c r="F172" s="244" t="s">
        <v>522</v>
      </c>
      <c r="G172" s="247">
        <v>44362</v>
      </c>
      <c r="H172" s="246" t="s">
        <v>246</v>
      </c>
    </row>
    <row r="173" spans="1:8" ht="12.75" customHeight="1" x14ac:dyDescent="0.15">
      <c r="A173" s="22" t="str">
        <f t="shared" si="3"/>
        <v>50東京0112</v>
      </c>
      <c r="B173" s="19">
        <v>50</v>
      </c>
      <c r="C173" s="19" t="s">
        <v>79</v>
      </c>
      <c r="D173" s="242" t="s">
        <v>999</v>
      </c>
      <c r="E173" s="243" t="s">
        <v>523</v>
      </c>
      <c r="F173" s="244" t="s">
        <v>520</v>
      </c>
      <c r="G173" s="247">
        <v>44573</v>
      </c>
      <c r="H173" s="246" t="s">
        <v>238</v>
      </c>
    </row>
    <row r="174" spans="1:8" ht="12.75" customHeight="1" x14ac:dyDescent="0.15">
      <c r="A174" s="22" t="str">
        <f t="shared" si="3"/>
        <v>50オンライン0128</v>
      </c>
      <c r="B174" s="19">
        <v>50</v>
      </c>
      <c r="C174" s="19" t="s">
        <v>246</v>
      </c>
      <c r="D174" s="242" t="s">
        <v>1023</v>
      </c>
      <c r="E174" s="243" t="s">
        <v>524</v>
      </c>
      <c r="F174" s="244" t="s">
        <v>522</v>
      </c>
      <c r="G174" s="247">
        <v>44589</v>
      </c>
      <c r="H174" s="246" t="s">
        <v>246</v>
      </c>
    </row>
    <row r="175" spans="1:8" ht="12.75" customHeight="1" x14ac:dyDescent="0.15">
      <c r="A175" s="22" t="str">
        <f t="shared" si="3"/>
        <v>50東京0215</v>
      </c>
      <c r="B175" s="19">
        <v>50</v>
      </c>
      <c r="C175" s="19" t="s">
        <v>79</v>
      </c>
      <c r="D175" s="242" t="s">
        <v>1017</v>
      </c>
      <c r="E175" s="243" t="s">
        <v>525</v>
      </c>
      <c r="F175" s="244" t="s">
        <v>520</v>
      </c>
      <c r="G175" s="247">
        <v>44607</v>
      </c>
      <c r="H175" s="246" t="s">
        <v>238</v>
      </c>
    </row>
    <row r="176" spans="1:8" ht="12.75" customHeight="1" x14ac:dyDescent="0.15">
      <c r="A176" s="22" t="str">
        <f t="shared" si="3"/>
        <v>51東京0928</v>
      </c>
      <c r="B176" s="19">
        <v>51</v>
      </c>
      <c r="C176" s="19" t="s">
        <v>79</v>
      </c>
      <c r="D176" s="242" t="s">
        <v>935</v>
      </c>
      <c r="E176" s="243" t="s">
        <v>526</v>
      </c>
      <c r="F176" s="244" t="s">
        <v>527</v>
      </c>
      <c r="G176" s="245" t="s">
        <v>245</v>
      </c>
      <c r="H176" s="246" t="s">
        <v>238</v>
      </c>
    </row>
    <row r="177" spans="1:8" ht="12.75" customHeight="1" x14ac:dyDescent="0.15">
      <c r="A177" s="22" t="str">
        <f t="shared" si="3"/>
        <v>51東京0127</v>
      </c>
      <c r="B177" s="19">
        <v>51</v>
      </c>
      <c r="C177" s="19" t="s">
        <v>79</v>
      </c>
      <c r="D177" s="242" t="s">
        <v>1005</v>
      </c>
      <c r="E177" s="243" t="s">
        <v>528</v>
      </c>
      <c r="F177" s="244" t="s">
        <v>527</v>
      </c>
      <c r="G177" s="245" t="s">
        <v>451</v>
      </c>
      <c r="H177" s="246" t="s">
        <v>238</v>
      </c>
    </row>
    <row r="178" spans="1:8" ht="12.75" customHeight="1" x14ac:dyDescent="0.15">
      <c r="A178" s="22" t="str">
        <f t="shared" si="3"/>
        <v>52オンライン1108</v>
      </c>
      <c r="B178" s="19">
        <v>52</v>
      </c>
      <c r="C178" s="19" t="s">
        <v>246</v>
      </c>
      <c r="D178" s="242" t="s">
        <v>1024</v>
      </c>
      <c r="E178" s="243" t="s">
        <v>529</v>
      </c>
      <c r="F178" s="244" t="s">
        <v>530</v>
      </c>
      <c r="G178" s="247">
        <v>44508</v>
      </c>
      <c r="H178" s="246" t="s">
        <v>246</v>
      </c>
    </row>
    <row r="179" spans="1:8" ht="12.75" customHeight="1" x14ac:dyDescent="0.15">
      <c r="A179" s="22" t="str">
        <f t="shared" si="3"/>
        <v>52オンライン0222</v>
      </c>
      <c r="B179" s="19">
        <v>52</v>
      </c>
      <c r="C179" s="19" t="s">
        <v>246</v>
      </c>
      <c r="D179" s="242" t="s">
        <v>1025</v>
      </c>
      <c r="E179" s="243" t="s">
        <v>531</v>
      </c>
      <c r="F179" s="244" t="s">
        <v>530</v>
      </c>
      <c r="G179" s="247">
        <v>44614</v>
      </c>
      <c r="H179" s="246" t="s">
        <v>246</v>
      </c>
    </row>
    <row r="180" spans="1:8" ht="12.75" customHeight="1" x14ac:dyDescent="0.15">
      <c r="A180" s="22" t="str">
        <f t="shared" si="3"/>
        <v>53東京0701</v>
      </c>
      <c r="B180" s="19">
        <v>53</v>
      </c>
      <c r="C180" s="19" t="s">
        <v>79</v>
      </c>
      <c r="D180" s="242" t="s">
        <v>961</v>
      </c>
      <c r="E180" s="243" t="s">
        <v>532</v>
      </c>
      <c r="F180" s="244" t="s">
        <v>533</v>
      </c>
      <c r="G180" s="245" t="s">
        <v>310</v>
      </c>
      <c r="H180" s="246" t="s">
        <v>238</v>
      </c>
    </row>
    <row r="181" spans="1:8" ht="12.75" customHeight="1" x14ac:dyDescent="0.15">
      <c r="A181" s="22" t="str">
        <f t="shared" si="3"/>
        <v>53東京1019</v>
      </c>
      <c r="B181" s="19">
        <v>53</v>
      </c>
      <c r="C181" s="19" t="s">
        <v>79</v>
      </c>
      <c r="D181" s="242" t="s">
        <v>995</v>
      </c>
      <c r="E181" s="243" t="s">
        <v>534</v>
      </c>
      <c r="F181" s="244" t="s">
        <v>533</v>
      </c>
      <c r="G181" s="245" t="s">
        <v>535</v>
      </c>
      <c r="H181" s="246" t="s">
        <v>238</v>
      </c>
    </row>
    <row r="182" spans="1:8" ht="12.75" customHeight="1" x14ac:dyDescent="0.15">
      <c r="A182" s="22" t="str">
        <f t="shared" si="3"/>
        <v>53東京0209</v>
      </c>
      <c r="B182" s="19">
        <v>53</v>
      </c>
      <c r="C182" s="19" t="s">
        <v>79</v>
      </c>
      <c r="D182" s="242" t="s">
        <v>975</v>
      </c>
      <c r="E182" s="243" t="s">
        <v>536</v>
      </c>
      <c r="F182" s="244" t="s">
        <v>533</v>
      </c>
      <c r="G182" s="245" t="s">
        <v>347</v>
      </c>
      <c r="H182" s="246" t="s">
        <v>238</v>
      </c>
    </row>
    <row r="183" spans="1:8" ht="12.75" customHeight="1" x14ac:dyDescent="0.15">
      <c r="A183" s="22" t="str">
        <f t="shared" si="3"/>
        <v>54オンライン0910</v>
      </c>
      <c r="B183" s="19">
        <v>54</v>
      </c>
      <c r="C183" s="19" t="s">
        <v>246</v>
      </c>
      <c r="D183" s="242" t="s">
        <v>1026</v>
      </c>
      <c r="E183" s="243" t="s">
        <v>537</v>
      </c>
      <c r="F183" s="244" t="s">
        <v>538</v>
      </c>
      <c r="G183" s="247">
        <v>44449</v>
      </c>
      <c r="H183" s="246" t="s">
        <v>246</v>
      </c>
    </row>
    <row r="184" spans="1:8" ht="12.75" customHeight="1" x14ac:dyDescent="0.15">
      <c r="A184" s="22" t="str">
        <f t="shared" si="3"/>
        <v>54オンライン1110</v>
      </c>
      <c r="B184" s="19">
        <v>54</v>
      </c>
      <c r="C184" s="19" t="s">
        <v>246</v>
      </c>
      <c r="D184" s="242" t="s">
        <v>958</v>
      </c>
      <c r="E184" s="243" t="s">
        <v>539</v>
      </c>
      <c r="F184" s="244" t="s">
        <v>538</v>
      </c>
      <c r="G184" s="247">
        <v>44510</v>
      </c>
      <c r="H184" s="246" t="s">
        <v>246</v>
      </c>
    </row>
    <row r="185" spans="1:8" ht="12.75" customHeight="1" x14ac:dyDescent="0.15">
      <c r="A185" s="22" t="str">
        <f t="shared" si="3"/>
        <v>55東京0608</v>
      </c>
      <c r="B185" s="19">
        <v>55</v>
      </c>
      <c r="C185" s="19" t="s">
        <v>79</v>
      </c>
      <c r="D185" s="242" t="s">
        <v>987</v>
      </c>
      <c r="E185" s="243" t="s">
        <v>540</v>
      </c>
      <c r="F185" s="244" t="s">
        <v>541</v>
      </c>
      <c r="G185" s="247">
        <v>44355</v>
      </c>
      <c r="H185" s="246" t="s">
        <v>238</v>
      </c>
    </row>
    <row r="186" spans="1:8" ht="12.75" customHeight="1" x14ac:dyDescent="0.15">
      <c r="A186" s="22" t="str">
        <f t="shared" si="3"/>
        <v>55オンライン1007</v>
      </c>
      <c r="B186" s="19">
        <v>55</v>
      </c>
      <c r="C186" s="19" t="s">
        <v>246</v>
      </c>
      <c r="D186" s="242" t="s">
        <v>1027</v>
      </c>
      <c r="E186" s="243" t="s">
        <v>542</v>
      </c>
      <c r="F186" s="244" t="s">
        <v>543</v>
      </c>
      <c r="G186" s="247">
        <v>44476</v>
      </c>
      <c r="H186" s="246" t="s">
        <v>246</v>
      </c>
    </row>
    <row r="187" spans="1:8" ht="12.75" customHeight="1" x14ac:dyDescent="0.15">
      <c r="A187" s="22" t="str">
        <f t="shared" si="3"/>
        <v>55東京1118</v>
      </c>
      <c r="B187" s="19">
        <v>55</v>
      </c>
      <c r="C187" s="19" t="s">
        <v>79</v>
      </c>
      <c r="D187" s="242" t="s">
        <v>941</v>
      </c>
      <c r="E187" s="243" t="s">
        <v>544</v>
      </c>
      <c r="F187" s="244" t="s">
        <v>541</v>
      </c>
      <c r="G187" s="247">
        <v>44518</v>
      </c>
      <c r="H187" s="246" t="s">
        <v>238</v>
      </c>
    </row>
    <row r="188" spans="1:8" ht="12.75" customHeight="1" x14ac:dyDescent="0.15">
      <c r="A188" s="22" t="str">
        <f t="shared" si="3"/>
        <v>56オンライン0830</v>
      </c>
      <c r="B188" s="19">
        <v>56</v>
      </c>
      <c r="C188" s="19" t="s">
        <v>246</v>
      </c>
      <c r="D188" s="242" t="s">
        <v>1028</v>
      </c>
      <c r="E188" s="243" t="s">
        <v>545</v>
      </c>
      <c r="F188" s="244" t="s">
        <v>546</v>
      </c>
      <c r="G188" s="247">
        <v>44438</v>
      </c>
      <c r="H188" s="246" t="s">
        <v>246</v>
      </c>
    </row>
    <row r="189" spans="1:8" ht="12.75" customHeight="1" x14ac:dyDescent="0.15">
      <c r="A189" s="22" t="str">
        <f t="shared" si="3"/>
        <v>56オンライン0216</v>
      </c>
      <c r="B189" s="19">
        <v>56</v>
      </c>
      <c r="C189" s="19" t="s">
        <v>246</v>
      </c>
      <c r="D189" s="242" t="s">
        <v>1029</v>
      </c>
      <c r="E189" s="243" t="s">
        <v>547</v>
      </c>
      <c r="F189" s="244" t="s">
        <v>546</v>
      </c>
      <c r="G189" s="247">
        <v>44608</v>
      </c>
      <c r="H189" s="246" t="s">
        <v>246</v>
      </c>
    </row>
    <row r="190" spans="1:8" ht="12.75" customHeight="1" x14ac:dyDescent="0.15">
      <c r="A190" s="22" t="str">
        <f t="shared" si="3"/>
        <v>57東京1014</v>
      </c>
      <c r="B190" s="19">
        <v>57</v>
      </c>
      <c r="C190" s="19" t="s">
        <v>79</v>
      </c>
      <c r="D190" s="242" t="s">
        <v>978</v>
      </c>
      <c r="E190" s="243" t="s">
        <v>548</v>
      </c>
      <c r="F190" s="244" t="s">
        <v>549</v>
      </c>
      <c r="G190" s="245" t="s">
        <v>359</v>
      </c>
      <c r="H190" s="246" t="s">
        <v>238</v>
      </c>
    </row>
    <row r="191" spans="1:8" ht="12.75" customHeight="1" x14ac:dyDescent="0.15">
      <c r="A191" s="22" t="str">
        <f t="shared" si="3"/>
        <v>57東京0125</v>
      </c>
      <c r="B191" s="19">
        <v>57</v>
      </c>
      <c r="C191" s="19" t="s">
        <v>79</v>
      </c>
      <c r="D191" s="242" t="s">
        <v>967</v>
      </c>
      <c r="E191" s="243" t="s">
        <v>550</v>
      </c>
      <c r="F191" s="244" t="s">
        <v>549</v>
      </c>
      <c r="G191" s="245" t="s">
        <v>323</v>
      </c>
      <c r="H191" s="246" t="s">
        <v>238</v>
      </c>
    </row>
    <row r="192" spans="1:8" ht="12.75" customHeight="1" x14ac:dyDescent="0.15">
      <c r="A192" s="22" t="str">
        <f t="shared" si="3"/>
        <v>58東京0922</v>
      </c>
      <c r="B192" s="19">
        <v>58</v>
      </c>
      <c r="C192" s="19" t="s">
        <v>79</v>
      </c>
      <c r="D192" s="242" t="s">
        <v>1030</v>
      </c>
      <c r="E192" s="243" t="s">
        <v>551</v>
      </c>
      <c r="F192" s="244" t="s">
        <v>552</v>
      </c>
      <c r="G192" s="247">
        <v>44461</v>
      </c>
      <c r="H192" s="246" t="s">
        <v>238</v>
      </c>
    </row>
    <row r="193" spans="1:8" ht="12.75" customHeight="1" x14ac:dyDescent="0.15">
      <c r="A193" s="22" t="str">
        <f t="shared" si="3"/>
        <v>58東京1029</v>
      </c>
      <c r="B193" s="19">
        <v>58</v>
      </c>
      <c r="C193" s="19" t="s">
        <v>79</v>
      </c>
      <c r="D193" s="242" t="s">
        <v>1031</v>
      </c>
      <c r="E193" s="243" t="s">
        <v>553</v>
      </c>
      <c r="F193" s="244" t="s">
        <v>552</v>
      </c>
      <c r="G193" s="247">
        <v>44498</v>
      </c>
      <c r="H193" s="246" t="s">
        <v>238</v>
      </c>
    </row>
    <row r="194" spans="1:8" ht="12.75" customHeight="1" x14ac:dyDescent="0.15">
      <c r="A194" s="22" t="str">
        <f t="shared" si="3"/>
        <v>58東京0208</v>
      </c>
      <c r="B194" s="19">
        <v>58</v>
      </c>
      <c r="C194" s="19" t="s">
        <v>79</v>
      </c>
      <c r="D194" s="242" t="s">
        <v>971</v>
      </c>
      <c r="E194" s="243" t="s">
        <v>554</v>
      </c>
      <c r="F194" s="244" t="s">
        <v>552</v>
      </c>
      <c r="G194" s="247">
        <v>44600</v>
      </c>
      <c r="H194" s="246" t="s">
        <v>238</v>
      </c>
    </row>
    <row r="195" spans="1:8" ht="12.75" customHeight="1" x14ac:dyDescent="0.15">
      <c r="A195" s="22" t="str">
        <f t="shared" si="3"/>
        <v>59東京0706</v>
      </c>
      <c r="B195" s="19">
        <v>59</v>
      </c>
      <c r="C195" s="19" t="s">
        <v>79</v>
      </c>
      <c r="D195" s="242" t="s">
        <v>934</v>
      </c>
      <c r="E195" s="243" t="s">
        <v>555</v>
      </c>
      <c r="F195" s="244" t="s">
        <v>556</v>
      </c>
      <c r="G195" s="245" t="s">
        <v>243</v>
      </c>
      <c r="H195" s="246" t="s">
        <v>238</v>
      </c>
    </row>
    <row r="196" spans="1:8" ht="12.75" customHeight="1" x14ac:dyDescent="0.15">
      <c r="A196" s="22" t="str">
        <f t="shared" si="3"/>
        <v>59東京1007</v>
      </c>
      <c r="B196" s="19">
        <v>59</v>
      </c>
      <c r="C196" s="19" t="s">
        <v>79</v>
      </c>
      <c r="D196" s="242" t="s">
        <v>1027</v>
      </c>
      <c r="E196" s="243" t="s">
        <v>557</v>
      </c>
      <c r="F196" s="244" t="s">
        <v>556</v>
      </c>
      <c r="G196" s="245" t="s">
        <v>558</v>
      </c>
      <c r="H196" s="246" t="s">
        <v>238</v>
      </c>
    </row>
    <row r="197" spans="1:8" ht="12.75" customHeight="1" x14ac:dyDescent="0.15">
      <c r="A197" s="22" t="str">
        <f t="shared" si="3"/>
        <v>59東京0217</v>
      </c>
      <c r="B197" s="19">
        <v>59</v>
      </c>
      <c r="C197" s="19" t="s">
        <v>79</v>
      </c>
      <c r="D197" s="242" t="s">
        <v>997</v>
      </c>
      <c r="E197" s="243" t="s">
        <v>559</v>
      </c>
      <c r="F197" s="244" t="s">
        <v>556</v>
      </c>
      <c r="G197" s="245" t="s">
        <v>439</v>
      </c>
      <c r="H197" s="246" t="s">
        <v>238</v>
      </c>
    </row>
    <row r="198" spans="1:8" ht="12.75" customHeight="1" x14ac:dyDescent="0.15">
      <c r="A198" s="22" t="str">
        <f t="shared" ref="A198:A261" si="4">CONCATENATE(B198,C198,D198)</f>
        <v>60東京0713</v>
      </c>
      <c r="B198" s="19">
        <v>60</v>
      </c>
      <c r="C198" s="19" t="s">
        <v>79</v>
      </c>
      <c r="D198" s="242" t="s">
        <v>982</v>
      </c>
      <c r="E198" s="243" t="s">
        <v>560</v>
      </c>
      <c r="F198" s="244" t="s">
        <v>561</v>
      </c>
      <c r="G198" s="247">
        <v>44390</v>
      </c>
      <c r="H198" s="246" t="s">
        <v>238</v>
      </c>
    </row>
    <row r="199" spans="1:8" ht="12.75" customHeight="1" x14ac:dyDescent="0.15">
      <c r="A199" s="22" t="str">
        <f t="shared" si="4"/>
        <v>60オンライン0928</v>
      </c>
      <c r="B199" s="19">
        <v>60</v>
      </c>
      <c r="C199" s="19" t="s">
        <v>246</v>
      </c>
      <c r="D199" s="242" t="s">
        <v>935</v>
      </c>
      <c r="E199" s="243" t="s">
        <v>562</v>
      </c>
      <c r="F199" s="244" t="s">
        <v>563</v>
      </c>
      <c r="G199" s="247">
        <v>44467</v>
      </c>
      <c r="H199" s="246" t="s">
        <v>246</v>
      </c>
    </row>
    <row r="200" spans="1:8" ht="12.75" customHeight="1" x14ac:dyDescent="0.15">
      <c r="A200" s="22" t="str">
        <f t="shared" si="4"/>
        <v>60東京0119</v>
      </c>
      <c r="B200" s="19">
        <v>60</v>
      </c>
      <c r="C200" s="19" t="s">
        <v>79</v>
      </c>
      <c r="D200" s="242" t="s">
        <v>1032</v>
      </c>
      <c r="E200" s="243" t="s">
        <v>564</v>
      </c>
      <c r="F200" s="244" t="s">
        <v>561</v>
      </c>
      <c r="G200" s="247">
        <v>44580</v>
      </c>
      <c r="H200" s="246" t="s">
        <v>238</v>
      </c>
    </row>
    <row r="201" spans="1:8" ht="12.75" customHeight="1" x14ac:dyDescent="0.15">
      <c r="A201" s="22" t="str">
        <f t="shared" si="4"/>
        <v>61東京0709</v>
      </c>
      <c r="B201" s="19">
        <v>61</v>
      </c>
      <c r="C201" s="19" t="s">
        <v>79</v>
      </c>
      <c r="D201" s="242" t="s">
        <v>1033</v>
      </c>
      <c r="E201" s="243" t="s">
        <v>565</v>
      </c>
      <c r="F201" s="244" t="s">
        <v>566</v>
      </c>
      <c r="G201" s="247">
        <v>44386</v>
      </c>
      <c r="H201" s="246" t="s">
        <v>238</v>
      </c>
    </row>
    <row r="202" spans="1:8" ht="12.75" customHeight="1" x14ac:dyDescent="0.15">
      <c r="A202" s="22" t="str">
        <f t="shared" si="4"/>
        <v>61オンライン0903</v>
      </c>
      <c r="B202" s="19">
        <v>61</v>
      </c>
      <c r="C202" s="19" t="s">
        <v>246</v>
      </c>
      <c r="D202" s="242" t="s">
        <v>1034</v>
      </c>
      <c r="E202" s="243" t="s">
        <v>567</v>
      </c>
      <c r="F202" s="244" t="s">
        <v>568</v>
      </c>
      <c r="G202" s="247">
        <v>44442</v>
      </c>
      <c r="H202" s="246" t="s">
        <v>246</v>
      </c>
    </row>
    <row r="203" spans="1:8" ht="12.75" customHeight="1" x14ac:dyDescent="0.15">
      <c r="A203" s="22" t="str">
        <f t="shared" si="4"/>
        <v>61東京1008</v>
      </c>
      <c r="B203" s="19">
        <v>61</v>
      </c>
      <c r="C203" s="19" t="s">
        <v>79</v>
      </c>
      <c r="D203" s="242" t="s">
        <v>1006</v>
      </c>
      <c r="E203" s="243" t="s">
        <v>569</v>
      </c>
      <c r="F203" s="244" t="s">
        <v>566</v>
      </c>
      <c r="G203" s="247">
        <v>44477</v>
      </c>
      <c r="H203" s="246" t="s">
        <v>238</v>
      </c>
    </row>
    <row r="204" spans="1:8" ht="12.75" customHeight="1" x14ac:dyDescent="0.15">
      <c r="A204" s="22" t="str">
        <f t="shared" si="4"/>
        <v>61オンライン0114</v>
      </c>
      <c r="B204" s="19">
        <v>61</v>
      </c>
      <c r="C204" s="19" t="s">
        <v>246</v>
      </c>
      <c r="D204" s="242" t="s">
        <v>1035</v>
      </c>
      <c r="E204" s="243" t="s">
        <v>570</v>
      </c>
      <c r="F204" s="244" t="s">
        <v>568</v>
      </c>
      <c r="G204" s="247">
        <v>44575</v>
      </c>
      <c r="H204" s="246" t="s">
        <v>246</v>
      </c>
    </row>
    <row r="205" spans="1:8" ht="12.75" customHeight="1" x14ac:dyDescent="0.15">
      <c r="A205" s="22" t="str">
        <f t="shared" si="4"/>
        <v>62東京0625</v>
      </c>
      <c r="B205" s="19">
        <v>62</v>
      </c>
      <c r="C205" s="19" t="s">
        <v>79</v>
      </c>
      <c r="D205" s="242" t="s">
        <v>1036</v>
      </c>
      <c r="E205" s="243" t="s">
        <v>571</v>
      </c>
      <c r="F205" s="244" t="s">
        <v>572</v>
      </c>
      <c r="G205" s="247">
        <v>44372</v>
      </c>
      <c r="H205" s="246" t="s">
        <v>238</v>
      </c>
    </row>
    <row r="206" spans="1:8" ht="12.75" customHeight="1" x14ac:dyDescent="0.15">
      <c r="A206" s="22" t="str">
        <f t="shared" si="4"/>
        <v>62東京0827</v>
      </c>
      <c r="B206" s="19">
        <v>62</v>
      </c>
      <c r="C206" s="19" t="s">
        <v>79</v>
      </c>
      <c r="D206" s="242" t="s">
        <v>1037</v>
      </c>
      <c r="E206" s="243" t="s">
        <v>573</v>
      </c>
      <c r="F206" s="244" t="s">
        <v>572</v>
      </c>
      <c r="G206" s="247">
        <v>44435</v>
      </c>
      <c r="H206" s="246" t="s">
        <v>238</v>
      </c>
    </row>
    <row r="207" spans="1:8" ht="12.75" customHeight="1" x14ac:dyDescent="0.15">
      <c r="A207" s="22" t="str">
        <f t="shared" si="4"/>
        <v>62東京1001</v>
      </c>
      <c r="B207" s="19">
        <v>62</v>
      </c>
      <c r="C207" s="19" t="s">
        <v>79</v>
      </c>
      <c r="D207" s="242" t="s">
        <v>1038</v>
      </c>
      <c r="E207" s="243" t="s">
        <v>574</v>
      </c>
      <c r="F207" s="244" t="s">
        <v>572</v>
      </c>
      <c r="G207" s="247">
        <v>44470</v>
      </c>
      <c r="H207" s="246" t="s">
        <v>238</v>
      </c>
    </row>
    <row r="208" spans="1:8" s="17" customFormat="1" ht="12.75" customHeight="1" x14ac:dyDescent="0.15">
      <c r="A208" s="22" t="str">
        <f t="shared" si="4"/>
        <v>62オンライン1029</v>
      </c>
      <c r="B208" s="19">
        <v>62</v>
      </c>
      <c r="C208" s="19" t="s">
        <v>246</v>
      </c>
      <c r="D208" s="242" t="s">
        <v>1031</v>
      </c>
      <c r="E208" s="243" t="s">
        <v>575</v>
      </c>
      <c r="F208" s="244" t="s">
        <v>576</v>
      </c>
      <c r="G208" s="247">
        <v>44498</v>
      </c>
      <c r="H208" s="246" t="s">
        <v>246</v>
      </c>
    </row>
    <row r="209" spans="1:8" ht="12.75" customHeight="1" x14ac:dyDescent="0.15">
      <c r="A209" s="22" t="str">
        <f t="shared" si="4"/>
        <v>62オンライン0128</v>
      </c>
      <c r="B209" s="19">
        <v>62</v>
      </c>
      <c r="C209" s="19" t="s">
        <v>246</v>
      </c>
      <c r="D209" s="242" t="s">
        <v>1023</v>
      </c>
      <c r="E209" s="243" t="s">
        <v>577</v>
      </c>
      <c r="F209" s="244" t="s">
        <v>576</v>
      </c>
      <c r="G209" s="247">
        <v>44589</v>
      </c>
      <c r="H209" s="246" t="s">
        <v>246</v>
      </c>
    </row>
    <row r="210" spans="1:8" ht="12.75" customHeight="1" x14ac:dyDescent="0.15">
      <c r="A210" s="22" t="str">
        <f t="shared" si="4"/>
        <v>63オンライン0825</v>
      </c>
      <c r="B210" s="19">
        <v>63</v>
      </c>
      <c r="C210" s="19" t="s">
        <v>246</v>
      </c>
      <c r="D210" s="242" t="s">
        <v>1039</v>
      </c>
      <c r="E210" s="243" t="s">
        <v>578</v>
      </c>
      <c r="F210" s="244" t="s">
        <v>579</v>
      </c>
      <c r="G210" s="247">
        <v>44433</v>
      </c>
      <c r="H210" s="246" t="s">
        <v>246</v>
      </c>
    </row>
    <row r="211" spans="1:8" ht="12.75" customHeight="1" x14ac:dyDescent="0.15">
      <c r="A211" s="22" t="str">
        <f t="shared" si="4"/>
        <v>63東京1001</v>
      </c>
      <c r="B211" s="19">
        <v>63</v>
      </c>
      <c r="C211" s="19" t="s">
        <v>79</v>
      </c>
      <c r="D211" s="242" t="s">
        <v>1038</v>
      </c>
      <c r="E211" s="243" t="s">
        <v>580</v>
      </c>
      <c r="F211" s="244" t="s">
        <v>581</v>
      </c>
      <c r="G211" s="247">
        <v>44470</v>
      </c>
      <c r="H211" s="246" t="s">
        <v>238</v>
      </c>
    </row>
    <row r="212" spans="1:8" ht="12.75" customHeight="1" x14ac:dyDescent="0.15">
      <c r="A212" s="22" t="str">
        <f t="shared" si="4"/>
        <v>63オンライン1209</v>
      </c>
      <c r="B212" s="19">
        <v>63</v>
      </c>
      <c r="C212" s="19" t="s">
        <v>246</v>
      </c>
      <c r="D212" s="242" t="s">
        <v>1040</v>
      </c>
      <c r="E212" s="243" t="s">
        <v>582</v>
      </c>
      <c r="F212" s="244" t="s">
        <v>579</v>
      </c>
      <c r="G212" s="247">
        <v>44539</v>
      </c>
      <c r="H212" s="246" t="s">
        <v>246</v>
      </c>
    </row>
    <row r="213" spans="1:8" ht="12.75" customHeight="1" x14ac:dyDescent="0.15">
      <c r="A213" s="22" t="str">
        <f t="shared" si="4"/>
        <v>63東京0201</v>
      </c>
      <c r="B213" s="19">
        <v>63</v>
      </c>
      <c r="C213" s="19" t="s">
        <v>79</v>
      </c>
      <c r="D213" s="242" t="s">
        <v>965</v>
      </c>
      <c r="E213" s="243" t="s">
        <v>583</v>
      </c>
      <c r="F213" s="244" t="s">
        <v>581</v>
      </c>
      <c r="G213" s="247">
        <v>44593</v>
      </c>
      <c r="H213" s="246" t="s">
        <v>238</v>
      </c>
    </row>
    <row r="214" spans="1:8" ht="12.75" customHeight="1" x14ac:dyDescent="0.15">
      <c r="A214" s="22" t="str">
        <f t="shared" si="4"/>
        <v>64東京0907</v>
      </c>
      <c r="B214" s="19">
        <v>64</v>
      </c>
      <c r="C214" s="19" t="s">
        <v>79</v>
      </c>
      <c r="D214" s="242" t="s">
        <v>973</v>
      </c>
      <c r="E214" s="243" t="s">
        <v>584</v>
      </c>
      <c r="F214" s="244" t="s">
        <v>585</v>
      </c>
      <c r="G214" s="245" t="s">
        <v>343</v>
      </c>
      <c r="H214" s="246" t="s">
        <v>238</v>
      </c>
    </row>
    <row r="215" spans="1:8" ht="12.75" customHeight="1" x14ac:dyDescent="0.15">
      <c r="A215" s="22" t="str">
        <f t="shared" si="4"/>
        <v>64東京0118</v>
      </c>
      <c r="B215" s="19">
        <v>64</v>
      </c>
      <c r="C215" s="19" t="s">
        <v>79</v>
      </c>
      <c r="D215" s="242" t="s">
        <v>979</v>
      </c>
      <c r="E215" s="243" t="s">
        <v>586</v>
      </c>
      <c r="F215" s="244" t="s">
        <v>585</v>
      </c>
      <c r="G215" s="245" t="s">
        <v>362</v>
      </c>
      <c r="H215" s="246" t="s">
        <v>238</v>
      </c>
    </row>
    <row r="216" spans="1:8" ht="12.75" customHeight="1" x14ac:dyDescent="0.15">
      <c r="A216" s="22" t="str">
        <f t="shared" si="4"/>
        <v>65東京0728</v>
      </c>
      <c r="B216" s="19">
        <v>65</v>
      </c>
      <c r="C216" s="19" t="s">
        <v>79</v>
      </c>
      <c r="D216" s="242" t="s">
        <v>1041</v>
      </c>
      <c r="E216" s="243" t="s">
        <v>587</v>
      </c>
      <c r="F216" s="244" t="s">
        <v>588</v>
      </c>
      <c r="G216" s="247">
        <v>44405</v>
      </c>
      <c r="H216" s="246" t="s">
        <v>238</v>
      </c>
    </row>
    <row r="217" spans="1:8" ht="12.75" customHeight="1" x14ac:dyDescent="0.15">
      <c r="A217" s="22" t="str">
        <f t="shared" si="4"/>
        <v>65東京0906</v>
      </c>
      <c r="B217" s="19">
        <v>65</v>
      </c>
      <c r="C217" s="19" t="s">
        <v>79</v>
      </c>
      <c r="D217" s="242" t="s">
        <v>933</v>
      </c>
      <c r="E217" s="243" t="s">
        <v>589</v>
      </c>
      <c r="F217" s="244" t="s">
        <v>588</v>
      </c>
      <c r="G217" s="247">
        <v>44445</v>
      </c>
      <c r="H217" s="246" t="s">
        <v>238</v>
      </c>
    </row>
    <row r="218" spans="1:8" ht="12.75" customHeight="1" x14ac:dyDescent="0.15">
      <c r="A218" s="22" t="str">
        <f t="shared" si="4"/>
        <v>65東京1026</v>
      </c>
      <c r="B218" s="19">
        <v>65</v>
      </c>
      <c r="C218" s="19" t="s">
        <v>79</v>
      </c>
      <c r="D218" s="242" t="s">
        <v>957</v>
      </c>
      <c r="E218" s="243" t="s">
        <v>590</v>
      </c>
      <c r="F218" s="244" t="s">
        <v>588</v>
      </c>
      <c r="G218" s="247">
        <v>44495</v>
      </c>
      <c r="H218" s="246" t="s">
        <v>238</v>
      </c>
    </row>
    <row r="219" spans="1:8" ht="12.75" customHeight="1" x14ac:dyDescent="0.15">
      <c r="A219" s="22" t="str">
        <f t="shared" si="4"/>
        <v>65オンライン1201</v>
      </c>
      <c r="B219" s="19">
        <v>65</v>
      </c>
      <c r="C219" s="19" t="s">
        <v>246</v>
      </c>
      <c r="D219" s="242" t="s">
        <v>959</v>
      </c>
      <c r="E219" s="243" t="s">
        <v>591</v>
      </c>
      <c r="F219" s="244" t="s">
        <v>592</v>
      </c>
      <c r="G219" s="247">
        <v>44531</v>
      </c>
      <c r="H219" s="246" t="s">
        <v>246</v>
      </c>
    </row>
    <row r="220" spans="1:8" ht="12.75" customHeight="1" x14ac:dyDescent="0.15">
      <c r="A220" s="22" t="str">
        <f t="shared" si="4"/>
        <v>66オンライン0720</v>
      </c>
      <c r="B220" s="19">
        <v>66</v>
      </c>
      <c r="C220" s="19" t="s">
        <v>246</v>
      </c>
      <c r="D220" s="242" t="s">
        <v>1015</v>
      </c>
      <c r="E220" s="243" t="s">
        <v>593</v>
      </c>
      <c r="F220" s="244" t="s">
        <v>594</v>
      </c>
      <c r="G220" s="247">
        <v>44397</v>
      </c>
      <c r="H220" s="246" t="s">
        <v>246</v>
      </c>
    </row>
    <row r="221" spans="1:8" ht="12.75" customHeight="1" x14ac:dyDescent="0.15">
      <c r="A221" s="22" t="str">
        <f t="shared" si="4"/>
        <v>66オンライン0301</v>
      </c>
      <c r="B221" s="19">
        <v>66</v>
      </c>
      <c r="C221" s="19" t="s">
        <v>246</v>
      </c>
      <c r="D221" s="242" t="s">
        <v>992</v>
      </c>
      <c r="E221" s="243" t="s">
        <v>595</v>
      </c>
      <c r="F221" s="244" t="s">
        <v>594</v>
      </c>
      <c r="G221" s="247">
        <v>44621</v>
      </c>
      <c r="H221" s="246" t="s">
        <v>246</v>
      </c>
    </row>
    <row r="222" spans="1:8" ht="12.75" customHeight="1" x14ac:dyDescent="0.15">
      <c r="A222" s="22" t="str">
        <f t="shared" si="4"/>
        <v>67東京0903</v>
      </c>
      <c r="B222" s="19">
        <v>67</v>
      </c>
      <c r="C222" s="19" t="s">
        <v>79</v>
      </c>
      <c r="D222" s="242" t="s">
        <v>1034</v>
      </c>
      <c r="E222" s="243" t="s">
        <v>596</v>
      </c>
      <c r="F222" s="244" t="s">
        <v>597</v>
      </c>
      <c r="G222" s="247">
        <v>44442</v>
      </c>
      <c r="H222" s="246" t="s">
        <v>238</v>
      </c>
    </row>
    <row r="223" spans="1:8" ht="12.75" customHeight="1" x14ac:dyDescent="0.15">
      <c r="A223" s="22" t="str">
        <f t="shared" si="4"/>
        <v>67東京0208</v>
      </c>
      <c r="B223" s="19">
        <v>67</v>
      </c>
      <c r="C223" s="19" t="s">
        <v>79</v>
      </c>
      <c r="D223" s="242" t="s">
        <v>971</v>
      </c>
      <c r="E223" s="243" t="s">
        <v>598</v>
      </c>
      <c r="F223" s="244" t="s">
        <v>597</v>
      </c>
      <c r="G223" s="247">
        <v>44600</v>
      </c>
      <c r="H223" s="246" t="s">
        <v>238</v>
      </c>
    </row>
    <row r="224" spans="1:8" ht="12.75" customHeight="1" x14ac:dyDescent="0.15">
      <c r="A224" s="22" t="str">
        <f t="shared" si="4"/>
        <v>68東京0906</v>
      </c>
      <c r="B224" s="19">
        <v>68</v>
      </c>
      <c r="C224" s="19" t="s">
        <v>79</v>
      </c>
      <c r="D224" s="242" t="s">
        <v>933</v>
      </c>
      <c r="E224" s="243" t="s">
        <v>599</v>
      </c>
      <c r="F224" s="244" t="s">
        <v>600</v>
      </c>
      <c r="G224" s="245" t="s">
        <v>601</v>
      </c>
      <c r="H224" s="246" t="s">
        <v>238</v>
      </c>
    </row>
    <row r="225" spans="1:8" ht="12.75" customHeight="1" x14ac:dyDescent="0.15">
      <c r="A225" s="22" t="str">
        <f t="shared" si="4"/>
        <v>68東京1207</v>
      </c>
      <c r="B225" s="19">
        <v>68</v>
      </c>
      <c r="C225" s="19" t="s">
        <v>79</v>
      </c>
      <c r="D225" s="242" t="s">
        <v>964</v>
      </c>
      <c r="E225" s="243" t="s">
        <v>602</v>
      </c>
      <c r="F225" s="244" t="s">
        <v>600</v>
      </c>
      <c r="G225" s="245" t="s">
        <v>316</v>
      </c>
      <c r="H225" s="246" t="s">
        <v>238</v>
      </c>
    </row>
    <row r="226" spans="1:8" ht="12.75" customHeight="1" x14ac:dyDescent="0.15">
      <c r="A226" s="22" t="str">
        <f t="shared" si="4"/>
        <v>69東京0716</v>
      </c>
      <c r="B226" s="19">
        <v>69</v>
      </c>
      <c r="C226" s="19" t="s">
        <v>79</v>
      </c>
      <c r="D226" s="242" t="s">
        <v>932</v>
      </c>
      <c r="E226" s="243" t="s">
        <v>603</v>
      </c>
      <c r="F226" s="244" t="s">
        <v>604</v>
      </c>
      <c r="G226" s="247">
        <v>44393</v>
      </c>
      <c r="H226" s="246" t="s">
        <v>238</v>
      </c>
    </row>
    <row r="227" spans="1:8" ht="12.75" customHeight="1" x14ac:dyDescent="0.15">
      <c r="A227" s="22" t="str">
        <f t="shared" si="4"/>
        <v>69東京1027</v>
      </c>
      <c r="B227" s="19">
        <v>69</v>
      </c>
      <c r="C227" s="19" t="s">
        <v>79</v>
      </c>
      <c r="D227" s="242" t="s">
        <v>946</v>
      </c>
      <c r="E227" s="243" t="s">
        <v>605</v>
      </c>
      <c r="F227" s="244" t="s">
        <v>604</v>
      </c>
      <c r="G227" s="247">
        <v>44496</v>
      </c>
      <c r="H227" s="246" t="s">
        <v>238</v>
      </c>
    </row>
    <row r="228" spans="1:8" ht="12.75" customHeight="1" x14ac:dyDescent="0.15">
      <c r="A228" s="22" t="str">
        <f t="shared" si="4"/>
        <v>69東京0118</v>
      </c>
      <c r="B228" s="19">
        <v>69</v>
      </c>
      <c r="C228" s="19" t="s">
        <v>79</v>
      </c>
      <c r="D228" s="242" t="s">
        <v>979</v>
      </c>
      <c r="E228" s="243" t="s">
        <v>606</v>
      </c>
      <c r="F228" s="244" t="s">
        <v>604</v>
      </c>
      <c r="G228" s="247">
        <v>44579</v>
      </c>
      <c r="H228" s="246" t="s">
        <v>238</v>
      </c>
    </row>
    <row r="229" spans="1:8" ht="12.75" customHeight="1" x14ac:dyDescent="0.15">
      <c r="A229" s="22" t="str">
        <f t="shared" si="4"/>
        <v>70東京0611</v>
      </c>
      <c r="B229" s="19">
        <v>70</v>
      </c>
      <c r="C229" s="19" t="s">
        <v>79</v>
      </c>
      <c r="D229" s="242" t="s">
        <v>1042</v>
      </c>
      <c r="E229" s="243" t="s">
        <v>607</v>
      </c>
      <c r="F229" s="244" t="s">
        <v>608</v>
      </c>
      <c r="G229" s="247">
        <v>44358</v>
      </c>
      <c r="H229" s="246" t="s">
        <v>238</v>
      </c>
    </row>
    <row r="230" spans="1:8" ht="12.75" customHeight="1" x14ac:dyDescent="0.15">
      <c r="A230" s="22" t="str">
        <f t="shared" si="4"/>
        <v>70東京0708</v>
      </c>
      <c r="B230" s="19">
        <v>70</v>
      </c>
      <c r="C230" s="19" t="s">
        <v>79</v>
      </c>
      <c r="D230" s="242" t="s">
        <v>988</v>
      </c>
      <c r="E230" s="243" t="s">
        <v>609</v>
      </c>
      <c r="F230" s="244" t="s">
        <v>608</v>
      </c>
      <c r="G230" s="247">
        <v>44385</v>
      </c>
      <c r="H230" s="246" t="s">
        <v>238</v>
      </c>
    </row>
    <row r="231" spans="1:8" ht="12.75" customHeight="1" x14ac:dyDescent="0.15">
      <c r="A231" s="22" t="str">
        <f t="shared" si="4"/>
        <v>70東京1013</v>
      </c>
      <c r="B231" s="19">
        <v>70</v>
      </c>
      <c r="C231" s="19" t="s">
        <v>79</v>
      </c>
      <c r="D231" s="242" t="s">
        <v>968</v>
      </c>
      <c r="E231" s="243" t="s">
        <v>610</v>
      </c>
      <c r="F231" s="244" t="s">
        <v>608</v>
      </c>
      <c r="G231" s="247">
        <v>44482</v>
      </c>
      <c r="H231" s="246" t="s">
        <v>238</v>
      </c>
    </row>
    <row r="232" spans="1:8" ht="12.75" customHeight="1" x14ac:dyDescent="0.15">
      <c r="A232" s="22" t="str">
        <f t="shared" si="4"/>
        <v>70東京1116</v>
      </c>
      <c r="B232" s="19">
        <v>70</v>
      </c>
      <c r="C232" s="19" t="s">
        <v>79</v>
      </c>
      <c r="D232" s="242" t="s">
        <v>936</v>
      </c>
      <c r="E232" s="243" t="s">
        <v>611</v>
      </c>
      <c r="F232" s="244" t="s">
        <v>608</v>
      </c>
      <c r="G232" s="247">
        <v>44516</v>
      </c>
      <c r="H232" s="246" t="s">
        <v>238</v>
      </c>
    </row>
    <row r="233" spans="1:8" ht="12.75" customHeight="1" x14ac:dyDescent="0.15">
      <c r="A233" s="22" t="str">
        <f t="shared" si="4"/>
        <v>70東京1210</v>
      </c>
      <c r="B233" s="19">
        <v>70</v>
      </c>
      <c r="C233" s="19" t="s">
        <v>79</v>
      </c>
      <c r="D233" s="242" t="s">
        <v>1043</v>
      </c>
      <c r="E233" s="243" t="s">
        <v>612</v>
      </c>
      <c r="F233" s="244" t="s">
        <v>608</v>
      </c>
      <c r="G233" s="247">
        <v>44540</v>
      </c>
      <c r="H233" s="246" t="s">
        <v>238</v>
      </c>
    </row>
    <row r="234" spans="1:8" ht="12.75" customHeight="1" x14ac:dyDescent="0.15">
      <c r="A234" s="22" t="str">
        <f t="shared" si="4"/>
        <v>70東京0225</v>
      </c>
      <c r="B234" s="19">
        <v>70</v>
      </c>
      <c r="C234" s="19" t="s">
        <v>79</v>
      </c>
      <c r="D234" s="242" t="s">
        <v>1044</v>
      </c>
      <c r="E234" s="243" t="s">
        <v>613</v>
      </c>
      <c r="F234" s="244" t="s">
        <v>608</v>
      </c>
      <c r="G234" s="247">
        <v>44617</v>
      </c>
      <c r="H234" s="246" t="s">
        <v>238</v>
      </c>
    </row>
    <row r="235" spans="1:8" ht="12.75" customHeight="1" x14ac:dyDescent="0.15">
      <c r="A235" s="22" t="str">
        <f t="shared" si="4"/>
        <v>71オンライン0824</v>
      </c>
      <c r="B235" s="19">
        <v>71</v>
      </c>
      <c r="C235" s="19" t="s">
        <v>246</v>
      </c>
      <c r="D235" s="242" t="s">
        <v>948</v>
      </c>
      <c r="E235" s="243" t="s">
        <v>614</v>
      </c>
      <c r="F235" s="244" t="s">
        <v>615</v>
      </c>
      <c r="G235" s="247">
        <v>44432</v>
      </c>
      <c r="H235" s="246" t="s">
        <v>246</v>
      </c>
    </row>
    <row r="236" spans="1:8" ht="12.75" customHeight="1" x14ac:dyDescent="0.15">
      <c r="A236" s="22" t="str">
        <f t="shared" si="4"/>
        <v>71オンライン0121</v>
      </c>
      <c r="B236" s="19">
        <v>71</v>
      </c>
      <c r="C236" s="19" t="s">
        <v>246</v>
      </c>
      <c r="D236" s="242" t="s">
        <v>1016</v>
      </c>
      <c r="E236" s="243" t="s">
        <v>616</v>
      </c>
      <c r="F236" s="244" t="s">
        <v>615</v>
      </c>
      <c r="G236" s="247">
        <v>44582</v>
      </c>
      <c r="H236" s="246" t="s">
        <v>246</v>
      </c>
    </row>
    <row r="237" spans="1:8" ht="12.75" customHeight="1" x14ac:dyDescent="0.15">
      <c r="A237" s="22" t="str">
        <f t="shared" si="4"/>
        <v>72東京0715</v>
      </c>
      <c r="B237" s="19">
        <v>72</v>
      </c>
      <c r="C237" s="19" t="s">
        <v>79</v>
      </c>
      <c r="D237" s="242" t="s">
        <v>1045</v>
      </c>
      <c r="E237" s="243" t="s">
        <v>617</v>
      </c>
      <c r="F237" s="244" t="s">
        <v>618</v>
      </c>
      <c r="G237" s="245" t="s">
        <v>619</v>
      </c>
      <c r="H237" s="246" t="s">
        <v>238</v>
      </c>
    </row>
    <row r="238" spans="1:8" ht="12.75" customHeight="1" x14ac:dyDescent="0.15">
      <c r="A238" s="22" t="str">
        <f t="shared" si="4"/>
        <v>72東京0921</v>
      </c>
      <c r="B238" s="19">
        <v>72</v>
      </c>
      <c r="C238" s="19" t="s">
        <v>79</v>
      </c>
      <c r="D238" s="242" t="s">
        <v>1046</v>
      </c>
      <c r="E238" s="243" t="s">
        <v>620</v>
      </c>
      <c r="F238" s="244" t="s">
        <v>618</v>
      </c>
      <c r="G238" s="245" t="s">
        <v>621</v>
      </c>
      <c r="H238" s="246" t="s">
        <v>238</v>
      </c>
    </row>
    <row r="239" spans="1:8" ht="12.75" customHeight="1" x14ac:dyDescent="0.15">
      <c r="A239" s="22" t="str">
        <f t="shared" si="4"/>
        <v>72東京1125</v>
      </c>
      <c r="B239" s="19">
        <v>72</v>
      </c>
      <c r="C239" s="19" t="s">
        <v>79</v>
      </c>
      <c r="D239" s="242" t="s">
        <v>991</v>
      </c>
      <c r="E239" s="243" t="s">
        <v>622</v>
      </c>
      <c r="F239" s="244" t="s">
        <v>618</v>
      </c>
      <c r="G239" s="245" t="s">
        <v>402</v>
      </c>
      <c r="H239" s="246" t="s">
        <v>238</v>
      </c>
    </row>
    <row r="240" spans="1:8" ht="12.75" customHeight="1" x14ac:dyDescent="0.15">
      <c r="A240" s="22" t="str">
        <f t="shared" si="4"/>
        <v>72東京0118</v>
      </c>
      <c r="B240" s="19">
        <v>72</v>
      </c>
      <c r="C240" s="19" t="s">
        <v>79</v>
      </c>
      <c r="D240" s="242" t="s">
        <v>979</v>
      </c>
      <c r="E240" s="243" t="s">
        <v>623</v>
      </c>
      <c r="F240" s="244" t="s">
        <v>618</v>
      </c>
      <c r="G240" s="245" t="s">
        <v>362</v>
      </c>
      <c r="H240" s="246" t="s">
        <v>238</v>
      </c>
    </row>
    <row r="241" spans="1:8" ht="12.75" customHeight="1" x14ac:dyDescent="0.15">
      <c r="A241" s="22" t="str">
        <f t="shared" si="4"/>
        <v>73東京0819</v>
      </c>
      <c r="B241" s="19">
        <v>73</v>
      </c>
      <c r="C241" s="19" t="s">
        <v>79</v>
      </c>
      <c r="D241" s="242" t="s">
        <v>977</v>
      </c>
      <c r="E241" s="243" t="s">
        <v>624</v>
      </c>
      <c r="F241" s="244" t="s">
        <v>625</v>
      </c>
      <c r="G241" s="247">
        <v>44427</v>
      </c>
      <c r="H241" s="246" t="s">
        <v>238</v>
      </c>
    </row>
    <row r="242" spans="1:8" ht="12.75" customHeight="1" x14ac:dyDescent="0.15">
      <c r="A242" s="22" t="str">
        <f t="shared" si="4"/>
        <v>73東京1124</v>
      </c>
      <c r="B242" s="19">
        <v>73</v>
      </c>
      <c r="C242" s="19" t="s">
        <v>79</v>
      </c>
      <c r="D242" s="242" t="s">
        <v>951</v>
      </c>
      <c r="E242" s="243" t="s">
        <v>626</v>
      </c>
      <c r="F242" s="244" t="s">
        <v>625</v>
      </c>
      <c r="G242" s="247">
        <v>44524</v>
      </c>
      <c r="H242" s="246" t="s">
        <v>238</v>
      </c>
    </row>
    <row r="243" spans="1:8" ht="12.75" customHeight="1" x14ac:dyDescent="0.15">
      <c r="A243" s="22" t="str">
        <f t="shared" si="4"/>
        <v>74東京0824</v>
      </c>
      <c r="B243" s="19">
        <v>74</v>
      </c>
      <c r="C243" s="19" t="s">
        <v>79</v>
      </c>
      <c r="D243" s="242" t="s">
        <v>948</v>
      </c>
      <c r="E243" s="243" t="s">
        <v>627</v>
      </c>
      <c r="F243" s="244" t="s">
        <v>628</v>
      </c>
      <c r="G243" s="245" t="s">
        <v>280</v>
      </c>
      <c r="H243" s="246" t="s">
        <v>238</v>
      </c>
    </row>
    <row r="244" spans="1:8" ht="12.75" customHeight="1" x14ac:dyDescent="0.15">
      <c r="A244" s="22" t="str">
        <f t="shared" si="4"/>
        <v>74オンライン1021</v>
      </c>
      <c r="B244" s="19">
        <v>74</v>
      </c>
      <c r="C244" s="19" t="s">
        <v>246</v>
      </c>
      <c r="D244" s="242" t="s">
        <v>990</v>
      </c>
      <c r="E244" s="243" t="s">
        <v>629</v>
      </c>
      <c r="F244" s="244" t="s">
        <v>630</v>
      </c>
      <c r="G244" s="245" t="s">
        <v>400</v>
      </c>
      <c r="H244" s="246" t="s">
        <v>246</v>
      </c>
    </row>
    <row r="245" spans="1:8" ht="12.75" customHeight="1" x14ac:dyDescent="0.15">
      <c r="A245" s="22" t="str">
        <f t="shared" si="4"/>
        <v>74東京0201</v>
      </c>
      <c r="B245" s="19">
        <v>74</v>
      </c>
      <c r="C245" s="19" t="s">
        <v>79</v>
      </c>
      <c r="D245" s="242" t="s">
        <v>965</v>
      </c>
      <c r="E245" s="243" t="s">
        <v>631</v>
      </c>
      <c r="F245" s="244" t="s">
        <v>628</v>
      </c>
      <c r="G245" s="245" t="s">
        <v>318</v>
      </c>
      <c r="H245" s="246" t="s">
        <v>238</v>
      </c>
    </row>
    <row r="246" spans="1:8" ht="12.75" customHeight="1" x14ac:dyDescent="0.15">
      <c r="A246" s="22" t="str">
        <f t="shared" si="4"/>
        <v>75東京1005</v>
      </c>
      <c r="B246" s="19">
        <v>75</v>
      </c>
      <c r="C246" s="19" t="s">
        <v>79</v>
      </c>
      <c r="D246" s="242" t="s">
        <v>1002</v>
      </c>
      <c r="E246" s="243" t="s">
        <v>632</v>
      </c>
      <c r="F246" s="244" t="s">
        <v>633</v>
      </c>
      <c r="G246" s="245" t="s">
        <v>436</v>
      </c>
      <c r="H246" s="246" t="s">
        <v>238</v>
      </c>
    </row>
    <row r="247" spans="1:8" ht="12.75" customHeight="1" x14ac:dyDescent="0.15">
      <c r="A247" s="22" t="str">
        <f t="shared" si="4"/>
        <v>76オンライン0209</v>
      </c>
      <c r="B247" s="19">
        <v>76</v>
      </c>
      <c r="C247" s="19" t="s">
        <v>246</v>
      </c>
      <c r="D247" s="242" t="s">
        <v>975</v>
      </c>
      <c r="E247" s="243" t="s">
        <v>634</v>
      </c>
      <c r="F247" s="244" t="s">
        <v>635</v>
      </c>
      <c r="G247" s="245" t="s">
        <v>347</v>
      </c>
      <c r="H247" s="246" t="s">
        <v>246</v>
      </c>
    </row>
    <row r="248" spans="1:8" ht="12.75" customHeight="1" x14ac:dyDescent="0.15">
      <c r="A248" s="22" t="str">
        <f t="shared" si="4"/>
        <v>77東京0616</v>
      </c>
      <c r="B248" s="19">
        <v>77</v>
      </c>
      <c r="C248" s="19" t="s">
        <v>79</v>
      </c>
      <c r="D248" s="242" t="s">
        <v>953</v>
      </c>
      <c r="E248" s="243" t="s">
        <v>636</v>
      </c>
      <c r="F248" s="244" t="s">
        <v>637</v>
      </c>
      <c r="G248" s="247">
        <v>44363</v>
      </c>
      <c r="H248" s="246" t="s">
        <v>238</v>
      </c>
    </row>
    <row r="249" spans="1:8" ht="12.75" customHeight="1" x14ac:dyDescent="0.15">
      <c r="A249" s="22" t="str">
        <f t="shared" si="4"/>
        <v>77東京0922</v>
      </c>
      <c r="B249" s="19">
        <v>77</v>
      </c>
      <c r="C249" s="19" t="s">
        <v>79</v>
      </c>
      <c r="D249" s="242" t="s">
        <v>1030</v>
      </c>
      <c r="E249" s="243" t="s">
        <v>638</v>
      </c>
      <c r="F249" s="244" t="s">
        <v>637</v>
      </c>
      <c r="G249" s="247">
        <v>44461</v>
      </c>
      <c r="H249" s="246" t="s">
        <v>238</v>
      </c>
    </row>
    <row r="250" spans="1:8" ht="12.75" customHeight="1" x14ac:dyDescent="0.15">
      <c r="A250" s="22" t="str">
        <f t="shared" si="4"/>
        <v>77東京1119</v>
      </c>
      <c r="B250" s="19">
        <v>77</v>
      </c>
      <c r="C250" s="19" t="s">
        <v>79</v>
      </c>
      <c r="D250" s="242" t="s">
        <v>1047</v>
      </c>
      <c r="E250" s="243" t="s">
        <v>639</v>
      </c>
      <c r="F250" s="244" t="s">
        <v>637</v>
      </c>
      <c r="G250" s="247">
        <v>44519</v>
      </c>
      <c r="H250" s="246" t="s">
        <v>238</v>
      </c>
    </row>
    <row r="251" spans="1:8" ht="12.75" customHeight="1" x14ac:dyDescent="0.15">
      <c r="A251" s="22" t="str">
        <f t="shared" si="4"/>
        <v>77東京0215</v>
      </c>
      <c r="B251" s="19">
        <v>77</v>
      </c>
      <c r="C251" s="19" t="s">
        <v>79</v>
      </c>
      <c r="D251" s="242" t="s">
        <v>1017</v>
      </c>
      <c r="E251" s="243" t="s">
        <v>640</v>
      </c>
      <c r="F251" s="244" t="s">
        <v>637</v>
      </c>
      <c r="G251" s="247">
        <v>44607</v>
      </c>
      <c r="H251" s="246" t="s">
        <v>238</v>
      </c>
    </row>
    <row r="252" spans="1:8" ht="12.75" customHeight="1" x14ac:dyDescent="0.15">
      <c r="A252" s="22" t="str">
        <f t="shared" si="4"/>
        <v>78東京0608</v>
      </c>
      <c r="B252" s="19">
        <v>78</v>
      </c>
      <c r="C252" s="19" t="s">
        <v>79</v>
      </c>
      <c r="D252" s="242" t="s">
        <v>987</v>
      </c>
      <c r="E252" s="243" t="s">
        <v>641</v>
      </c>
      <c r="F252" s="244" t="s">
        <v>642</v>
      </c>
      <c r="G252" s="245" t="s">
        <v>393</v>
      </c>
      <c r="H252" s="246" t="s">
        <v>238</v>
      </c>
    </row>
    <row r="253" spans="1:8" ht="12.75" customHeight="1" x14ac:dyDescent="0.15">
      <c r="A253" s="22" t="str">
        <f t="shared" si="4"/>
        <v>78東京0713</v>
      </c>
      <c r="B253" s="19">
        <v>78</v>
      </c>
      <c r="C253" s="19" t="s">
        <v>79</v>
      </c>
      <c r="D253" s="242" t="s">
        <v>982</v>
      </c>
      <c r="E253" s="243" t="s">
        <v>643</v>
      </c>
      <c r="F253" s="244" t="s">
        <v>642</v>
      </c>
      <c r="G253" s="245" t="s">
        <v>644</v>
      </c>
      <c r="H253" s="246" t="s">
        <v>238</v>
      </c>
    </row>
    <row r="254" spans="1:8" ht="12.75" customHeight="1" x14ac:dyDescent="0.15">
      <c r="A254" s="22" t="str">
        <f t="shared" si="4"/>
        <v>78東京0909</v>
      </c>
      <c r="B254" s="19">
        <v>78</v>
      </c>
      <c r="C254" s="19" t="s">
        <v>79</v>
      </c>
      <c r="D254" s="242" t="s">
        <v>942</v>
      </c>
      <c r="E254" s="243" t="s">
        <v>645</v>
      </c>
      <c r="F254" s="244" t="s">
        <v>642</v>
      </c>
      <c r="G254" s="245" t="s">
        <v>265</v>
      </c>
      <c r="H254" s="246" t="s">
        <v>238</v>
      </c>
    </row>
    <row r="255" spans="1:8" ht="12.75" customHeight="1" x14ac:dyDescent="0.15">
      <c r="A255" s="22" t="str">
        <f t="shared" si="4"/>
        <v>78東京1014</v>
      </c>
      <c r="B255" s="19">
        <v>78</v>
      </c>
      <c r="C255" s="19" t="s">
        <v>79</v>
      </c>
      <c r="D255" s="242" t="s">
        <v>978</v>
      </c>
      <c r="E255" s="243" t="s">
        <v>646</v>
      </c>
      <c r="F255" s="244" t="s">
        <v>642</v>
      </c>
      <c r="G255" s="245" t="s">
        <v>359</v>
      </c>
      <c r="H255" s="246" t="s">
        <v>238</v>
      </c>
    </row>
    <row r="256" spans="1:8" ht="12.75" customHeight="1" x14ac:dyDescent="0.15">
      <c r="A256" s="22" t="str">
        <f t="shared" si="4"/>
        <v>78東京1109</v>
      </c>
      <c r="B256" s="19">
        <v>78</v>
      </c>
      <c r="C256" s="19" t="s">
        <v>79</v>
      </c>
      <c r="D256" s="242" t="s">
        <v>974</v>
      </c>
      <c r="E256" s="243" t="s">
        <v>647</v>
      </c>
      <c r="F256" s="244" t="s">
        <v>642</v>
      </c>
      <c r="G256" s="245" t="s">
        <v>345</v>
      </c>
      <c r="H256" s="246" t="s">
        <v>238</v>
      </c>
    </row>
    <row r="257" spans="1:8" ht="12.75" customHeight="1" x14ac:dyDescent="0.15">
      <c r="A257" s="22" t="str">
        <f t="shared" si="4"/>
        <v>78東京0113</v>
      </c>
      <c r="B257" s="19">
        <v>78</v>
      </c>
      <c r="C257" s="19" t="s">
        <v>79</v>
      </c>
      <c r="D257" s="242" t="s">
        <v>986</v>
      </c>
      <c r="E257" s="243" t="s">
        <v>648</v>
      </c>
      <c r="F257" s="244" t="s">
        <v>642</v>
      </c>
      <c r="G257" s="245" t="s">
        <v>505</v>
      </c>
      <c r="H257" s="246" t="s">
        <v>238</v>
      </c>
    </row>
    <row r="258" spans="1:8" ht="12.75" customHeight="1" x14ac:dyDescent="0.15">
      <c r="A258" s="22" t="str">
        <f t="shared" si="4"/>
        <v>78東京0224</v>
      </c>
      <c r="B258" s="19">
        <v>78</v>
      </c>
      <c r="C258" s="19" t="s">
        <v>79</v>
      </c>
      <c r="D258" s="242" t="s">
        <v>949</v>
      </c>
      <c r="E258" s="243" t="s">
        <v>649</v>
      </c>
      <c r="F258" s="244" t="s">
        <v>642</v>
      </c>
      <c r="G258" s="245" t="s">
        <v>282</v>
      </c>
      <c r="H258" s="246" t="s">
        <v>238</v>
      </c>
    </row>
    <row r="259" spans="1:8" ht="12.75" customHeight="1" x14ac:dyDescent="0.15">
      <c r="A259" s="22" t="str">
        <f t="shared" si="4"/>
        <v>79オンライン0629</v>
      </c>
      <c r="B259" s="19">
        <v>79</v>
      </c>
      <c r="C259" s="19" t="s">
        <v>246</v>
      </c>
      <c r="D259" s="242" t="s">
        <v>1012</v>
      </c>
      <c r="E259" s="243" t="s">
        <v>650</v>
      </c>
      <c r="F259" s="244" t="s">
        <v>651</v>
      </c>
      <c r="G259" s="247">
        <v>44376</v>
      </c>
      <c r="H259" s="246" t="s">
        <v>246</v>
      </c>
    </row>
    <row r="260" spans="1:8" ht="12.75" customHeight="1" x14ac:dyDescent="0.15">
      <c r="A260" s="22" t="str">
        <f t="shared" si="4"/>
        <v>79オンライン0218</v>
      </c>
      <c r="B260" s="19">
        <v>79</v>
      </c>
      <c r="C260" s="19" t="s">
        <v>246</v>
      </c>
      <c r="D260" s="242" t="s">
        <v>1048</v>
      </c>
      <c r="E260" s="243" t="s">
        <v>652</v>
      </c>
      <c r="F260" s="244" t="s">
        <v>651</v>
      </c>
      <c r="G260" s="247">
        <v>44610</v>
      </c>
      <c r="H260" s="246" t="s">
        <v>246</v>
      </c>
    </row>
    <row r="261" spans="1:8" ht="12.75" customHeight="1" x14ac:dyDescent="0.15">
      <c r="A261" s="22" t="str">
        <f t="shared" si="4"/>
        <v>80東京0715</v>
      </c>
      <c r="B261" s="19">
        <v>80</v>
      </c>
      <c r="C261" s="19" t="s">
        <v>79</v>
      </c>
      <c r="D261" s="242" t="s">
        <v>1045</v>
      </c>
      <c r="E261" s="243" t="s">
        <v>653</v>
      </c>
      <c r="F261" s="244" t="s">
        <v>654</v>
      </c>
      <c r="G261" s="245" t="s">
        <v>619</v>
      </c>
      <c r="H261" s="246" t="s">
        <v>238</v>
      </c>
    </row>
    <row r="262" spans="1:8" ht="12.75" customHeight="1" x14ac:dyDescent="0.15">
      <c r="A262" s="22" t="str">
        <f t="shared" ref="A262:A325" si="5">CONCATENATE(B262,C262,D262)</f>
        <v>80東京1019</v>
      </c>
      <c r="B262" s="19">
        <v>80</v>
      </c>
      <c r="C262" s="19" t="s">
        <v>79</v>
      </c>
      <c r="D262" s="242" t="s">
        <v>995</v>
      </c>
      <c r="E262" s="243" t="s">
        <v>655</v>
      </c>
      <c r="F262" s="244" t="s">
        <v>654</v>
      </c>
      <c r="G262" s="245" t="s">
        <v>535</v>
      </c>
      <c r="H262" s="246" t="s">
        <v>238</v>
      </c>
    </row>
    <row r="263" spans="1:8" ht="12.75" customHeight="1" x14ac:dyDescent="0.15">
      <c r="A263" s="22" t="str">
        <f t="shared" si="5"/>
        <v>80東京1125</v>
      </c>
      <c r="B263" s="19">
        <v>80</v>
      </c>
      <c r="C263" s="19" t="s">
        <v>79</v>
      </c>
      <c r="D263" s="242" t="s">
        <v>991</v>
      </c>
      <c r="E263" s="243" t="s">
        <v>656</v>
      </c>
      <c r="F263" s="244" t="s">
        <v>654</v>
      </c>
      <c r="G263" s="245" t="s">
        <v>402</v>
      </c>
      <c r="H263" s="246" t="s">
        <v>238</v>
      </c>
    </row>
    <row r="264" spans="1:8" ht="12.75" customHeight="1" x14ac:dyDescent="0.15">
      <c r="A264" s="22" t="str">
        <f t="shared" si="5"/>
        <v>81東京0603</v>
      </c>
      <c r="B264" s="19">
        <v>81</v>
      </c>
      <c r="C264" s="19" t="s">
        <v>79</v>
      </c>
      <c r="D264" s="242" t="s">
        <v>1049</v>
      </c>
      <c r="E264" s="243" t="s">
        <v>657</v>
      </c>
      <c r="F264" s="244" t="s">
        <v>658</v>
      </c>
      <c r="G264" s="247">
        <v>44350</v>
      </c>
      <c r="H264" s="246" t="s">
        <v>238</v>
      </c>
    </row>
    <row r="265" spans="1:8" ht="12.75" customHeight="1" x14ac:dyDescent="0.15">
      <c r="A265" s="22" t="str">
        <f t="shared" si="5"/>
        <v>81東京0913</v>
      </c>
      <c r="B265" s="19">
        <v>81</v>
      </c>
      <c r="C265" s="19" t="s">
        <v>79</v>
      </c>
      <c r="D265" s="242" t="s">
        <v>989</v>
      </c>
      <c r="E265" s="243" t="s">
        <v>659</v>
      </c>
      <c r="F265" s="244" t="s">
        <v>658</v>
      </c>
      <c r="G265" s="247">
        <v>44452</v>
      </c>
      <c r="H265" s="246" t="s">
        <v>238</v>
      </c>
    </row>
    <row r="266" spans="1:8" ht="12.75" customHeight="1" x14ac:dyDescent="0.15">
      <c r="A266" s="22" t="str">
        <f t="shared" si="5"/>
        <v>82東京0826</v>
      </c>
      <c r="B266" s="19">
        <v>82</v>
      </c>
      <c r="C266" s="19" t="s">
        <v>79</v>
      </c>
      <c r="D266" s="242" t="s">
        <v>1013</v>
      </c>
      <c r="E266" s="243" t="s">
        <v>660</v>
      </c>
      <c r="F266" s="244" t="s">
        <v>661</v>
      </c>
      <c r="G266" s="247">
        <v>44434</v>
      </c>
      <c r="H266" s="246" t="s">
        <v>238</v>
      </c>
    </row>
    <row r="267" spans="1:8" ht="12.75" customHeight="1" x14ac:dyDescent="0.15">
      <c r="A267" s="22" t="str">
        <f t="shared" si="5"/>
        <v>82東京0126</v>
      </c>
      <c r="B267" s="19">
        <v>82</v>
      </c>
      <c r="C267" s="19" t="s">
        <v>79</v>
      </c>
      <c r="D267" s="242" t="s">
        <v>947</v>
      </c>
      <c r="E267" s="243" t="s">
        <v>662</v>
      </c>
      <c r="F267" s="244" t="s">
        <v>661</v>
      </c>
      <c r="G267" s="247">
        <v>44587</v>
      </c>
      <c r="H267" s="246" t="s">
        <v>238</v>
      </c>
    </row>
    <row r="268" spans="1:8" ht="12.75" customHeight="1" x14ac:dyDescent="0.15">
      <c r="A268" s="22" t="str">
        <f t="shared" si="5"/>
        <v>83東京0706</v>
      </c>
      <c r="B268" s="19">
        <v>83</v>
      </c>
      <c r="C268" s="19" t="s">
        <v>79</v>
      </c>
      <c r="D268" s="242" t="s">
        <v>934</v>
      </c>
      <c r="E268" s="243" t="s">
        <v>663</v>
      </c>
      <c r="F268" s="244" t="s">
        <v>664</v>
      </c>
      <c r="G268" s="247">
        <v>44383</v>
      </c>
      <c r="H268" s="246" t="s">
        <v>238</v>
      </c>
    </row>
    <row r="269" spans="1:8" ht="12.75" customHeight="1" x14ac:dyDescent="0.15">
      <c r="A269" s="22" t="str">
        <f t="shared" si="5"/>
        <v>83東京0914</v>
      </c>
      <c r="B269" s="19">
        <v>83</v>
      </c>
      <c r="C269" s="19" t="s">
        <v>79</v>
      </c>
      <c r="D269" s="242" t="s">
        <v>962</v>
      </c>
      <c r="E269" s="243" t="s">
        <v>665</v>
      </c>
      <c r="F269" s="244" t="s">
        <v>664</v>
      </c>
      <c r="G269" s="247">
        <v>44453</v>
      </c>
      <c r="H269" s="246" t="s">
        <v>238</v>
      </c>
    </row>
    <row r="270" spans="1:8" ht="12.75" customHeight="1" x14ac:dyDescent="0.15">
      <c r="A270" s="22" t="str">
        <f t="shared" si="5"/>
        <v>83東京1116</v>
      </c>
      <c r="B270" s="19">
        <v>83</v>
      </c>
      <c r="C270" s="19" t="s">
        <v>79</v>
      </c>
      <c r="D270" s="242" t="s">
        <v>936</v>
      </c>
      <c r="E270" s="243" t="s">
        <v>666</v>
      </c>
      <c r="F270" s="244" t="s">
        <v>664</v>
      </c>
      <c r="G270" s="247">
        <v>44516</v>
      </c>
      <c r="H270" s="246" t="s">
        <v>238</v>
      </c>
    </row>
    <row r="271" spans="1:8" ht="12.75" customHeight="1" x14ac:dyDescent="0.15">
      <c r="A271" s="22" t="str">
        <f t="shared" si="5"/>
        <v>83東京0125</v>
      </c>
      <c r="B271" s="19">
        <v>83</v>
      </c>
      <c r="C271" s="19" t="s">
        <v>79</v>
      </c>
      <c r="D271" s="242" t="s">
        <v>967</v>
      </c>
      <c r="E271" s="243" t="s">
        <v>667</v>
      </c>
      <c r="F271" s="244" t="s">
        <v>664</v>
      </c>
      <c r="G271" s="247">
        <v>44586</v>
      </c>
      <c r="H271" s="246" t="s">
        <v>238</v>
      </c>
    </row>
    <row r="272" spans="1:8" ht="12.75" customHeight="1" x14ac:dyDescent="0.15">
      <c r="A272" s="22" t="str">
        <f t="shared" si="5"/>
        <v>84オンライン1026</v>
      </c>
      <c r="B272" s="19">
        <v>84</v>
      </c>
      <c r="C272" s="19" t="s">
        <v>246</v>
      </c>
      <c r="D272" s="242" t="s">
        <v>957</v>
      </c>
      <c r="E272" s="243" t="s">
        <v>668</v>
      </c>
      <c r="F272" s="244" t="s">
        <v>669</v>
      </c>
      <c r="G272" s="247">
        <v>44495</v>
      </c>
      <c r="H272" s="246" t="s">
        <v>246</v>
      </c>
    </row>
    <row r="273" spans="1:8" ht="12.75" customHeight="1" x14ac:dyDescent="0.15">
      <c r="A273" s="22" t="str">
        <f t="shared" si="5"/>
        <v>84オンライン0301</v>
      </c>
      <c r="B273" s="19">
        <v>84</v>
      </c>
      <c r="C273" s="19" t="s">
        <v>246</v>
      </c>
      <c r="D273" s="242" t="s">
        <v>992</v>
      </c>
      <c r="E273" s="243" t="s">
        <v>670</v>
      </c>
      <c r="F273" s="244" t="s">
        <v>669</v>
      </c>
      <c r="G273" s="247">
        <v>44621</v>
      </c>
      <c r="H273" s="246" t="s">
        <v>246</v>
      </c>
    </row>
    <row r="274" spans="1:8" ht="12.75" customHeight="1" x14ac:dyDescent="0.15">
      <c r="A274" s="22" t="str">
        <f t="shared" si="5"/>
        <v>85東京0622</v>
      </c>
      <c r="B274" s="19">
        <v>85</v>
      </c>
      <c r="C274" s="19" t="s">
        <v>79</v>
      </c>
      <c r="D274" s="242" t="s">
        <v>1019</v>
      </c>
      <c r="E274" s="243" t="s">
        <v>671</v>
      </c>
      <c r="F274" s="244" t="s">
        <v>672</v>
      </c>
      <c r="G274" s="247">
        <v>44369</v>
      </c>
      <c r="H274" s="246" t="s">
        <v>238</v>
      </c>
    </row>
    <row r="275" spans="1:8" ht="12.75" customHeight="1" x14ac:dyDescent="0.15">
      <c r="A275" s="22" t="str">
        <f t="shared" si="5"/>
        <v>85東京0820</v>
      </c>
      <c r="B275" s="19">
        <v>85</v>
      </c>
      <c r="C275" s="19" t="s">
        <v>79</v>
      </c>
      <c r="D275" s="242" t="s">
        <v>1050</v>
      </c>
      <c r="E275" s="243" t="s">
        <v>673</v>
      </c>
      <c r="F275" s="244" t="s">
        <v>672</v>
      </c>
      <c r="G275" s="247">
        <v>44428</v>
      </c>
      <c r="H275" s="246" t="s">
        <v>238</v>
      </c>
    </row>
    <row r="276" spans="1:8" ht="12.75" customHeight="1" x14ac:dyDescent="0.15">
      <c r="A276" s="22" t="str">
        <f t="shared" si="5"/>
        <v>85東京1109</v>
      </c>
      <c r="B276" s="19">
        <v>85</v>
      </c>
      <c r="C276" s="19" t="s">
        <v>79</v>
      </c>
      <c r="D276" s="242" t="s">
        <v>974</v>
      </c>
      <c r="E276" s="243" t="s">
        <v>674</v>
      </c>
      <c r="F276" s="244" t="s">
        <v>672</v>
      </c>
      <c r="G276" s="247">
        <v>44509</v>
      </c>
      <c r="H276" s="246" t="s">
        <v>238</v>
      </c>
    </row>
    <row r="277" spans="1:8" ht="12.75" customHeight="1" x14ac:dyDescent="0.15">
      <c r="A277" s="22" t="str">
        <f t="shared" si="5"/>
        <v>85東京0208</v>
      </c>
      <c r="B277" s="19">
        <v>85</v>
      </c>
      <c r="C277" s="19" t="s">
        <v>79</v>
      </c>
      <c r="D277" s="242" t="s">
        <v>971</v>
      </c>
      <c r="E277" s="243" t="s">
        <v>675</v>
      </c>
      <c r="F277" s="244" t="s">
        <v>672</v>
      </c>
      <c r="G277" s="247">
        <v>44600</v>
      </c>
      <c r="H277" s="246" t="s">
        <v>238</v>
      </c>
    </row>
    <row r="278" spans="1:8" ht="12.75" customHeight="1" x14ac:dyDescent="0.15">
      <c r="A278" s="22" t="str">
        <f t="shared" si="5"/>
        <v>86オンライン0901</v>
      </c>
      <c r="B278" s="19">
        <v>86</v>
      </c>
      <c r="C278" s="19" t="s">
        <v>246</v>
      </c>
      <c r="D278" s="242" t="s">
        <v>1051</v>
      </c>
      <c r="E278" s="243" t="s">
        <v>676</v>
      </c>
      <c r="F278" s="244" t="s">
        <v>677</v>
      </c>
      <c r="G278" s="247">
        <v>44440</v>
      </c>
      <c r="H278" s="246" t="s">
        <v>246</v>
      </c>
    </row>
    <row r="279" spans="1:8" ht="12.75" customHeight="1" x14ac:dyDescent="0.15">
      <c r="A279" s="22" t="str">
        <f t="shared" si="5"/>
        <v>86オンライン1207</v>
      </c>
      <c r="B279" s="19">
        <v>86</v>
      </c>
      <c r="C279" s="19" t="s">
        <v>246</v>
      </c>
      <c r="D279" s="242" t="s">
        <v>964</v>
      </c>
      <c r="E279" s="243" t="s">
        <v>678</v>
      </c>
      <c r="F279" s="244" t="s">
        <v>677</v>
      </c>
      <c r="G279" s="247">
        <v>44537</v>
      </c>
      <c r="H279" s="246" t="s">
        <v>246</v>
      </c>
    </row>
    <row r="280" spans="1:8" ht="12.75" customHeight="1" x14ac:dyDescent="0.15">
      <c r="A280" s="22" t="str">
        <f t="shared" si="5"/>
        <v>87オンライン0617</v>
      </c>
      <c r="B280" s="19">
        <v>87</v>
      </c>
      <c r="C280" s="19" t="s">
        <v>246</v>
      </c>
      <c r="D280" s="242" t="s">
        <v>1018</v>
      </c>
      <c r="E280" s="243" t="s">
        <v>679</v>
      </c>
      <c r="F280" s="244" t="s">
        <v>680</v>
      </c>
      <c r="G280" s="245" t="s">
        <v>500</v>
      </c>
      <c r="H280" s="246" t="s">
        <v>246</v>
      </c>
    </row>
    <row r="281" spans="1:8" ht="12.75" customHeight="1" x14ac:dyDescent="0.15">
      <c r="A281" s="22" t="str">
        <f t="shared" si="5"/>
        <v>87東京0721</v>
      </c>
      <c r="B281" s="19">
        <v>87</v>
      </c>
      <c r="C281" s="19" t="s">
        <v>79</v>
      </c>
      <c r="D281" s="242" t="s">
        <v>1052</v>
      </c>
      <c r="E281" s="243" t="s">
        <v>681</v>
      </c>
      <c r="F281" s="244" t="s">
        <v>682</v>
      </c>
      <c r="G281" s="248" t="s">
        <v>1069</v>
      </c>
      <c r="H281" s="246" t="s">
        <v>238</v>
      </c>
    </row>
    <row r="282" spans="1:8" ht="12.75" customHeight="1" x14ac:dyDescent="0.15">
      <c r="A282" s="22" t="str">
        <f t="shared" si="5"/>
        <v>87東京0916</v>
      </c>
      <c r="B282" s="19">
        <v>87</v>
      </c>
      <c r="C282" s="19" t="s">
        <v>79</v>
      </c>
      <c r="D282" s="242" t="s">
        <v>940</v>
      </c>
      <c r="E282" s="243" t="s">
        <v>683</v>
      </c>
      <c r="F282" s="244" t="s">
        <v>682</v>
      </c>
      <c r="G282" s="245" t="s">
        <v>259</v>
      </c>
      <c r="H282" s="246" t="s">
        <v>238</v>
      </c>
    </row>
    <row r="283" spans="1:8" ht="12.75" customHeight="1" x14ac:dyDescent="0.15">
      <c r="A283" s="22" t="str">
        <f t="shared" si="5"/>
        <v>87東京1025</v>
      </c>
      <c r="B283" s="19">
        <v>87</v>
      </c>
      <c r="C283" s="19" t="s">
        <v>79</v>
      </c>
      <c r="D283" s="242" t="s">
        <v>1053</v>
      </c>
      <c r="E283" s="243" t="s">
        <v>684</v>
      </c>
      <c r="F283" s="244" t="s">
        <v>682</v>
      </c>
      <c r="G283" s="245" t="s">
        <v>685</v>
      </c>
      <c r="H283" s="246" t="s">
        <v>238</v>
      </c>
    </row>
    <row r="284" spans="1:8" ht="12.75" customHeight="1" x14ac:dyDescent="0.15">
      <c r="A284" s="22" t="str">
        <f t="shared" si="5"/>
        <v>87オンライン1129</v>
      </c>
      <c r="B284" s="19">
        <v>87</v>
      </c>
      <c r="C284" s="19" t="s">
        <v>246</v>
      </c>
      <c r="D284" s="242" t="s">
        <v>1054</v>
      </c>
      <c r="E284" s="243" t="s">
        <v>686</v>
      </c>
      <c r="F284" s="244" t="s">
        <v>680</v>
      </c>
      <c r="G284" s="245" t="s">
        <v>687</v>
      </c>
      <c r="H284" s="246" t="s">
        <v>246</v>
      </c>
    </row>
    <row r="285" spans="1:8" ht="12.75" customHeight="1" x14ac:dyDescent="0.15">
      <c r="A285" s="22" t="str">
        <f t="shared" si="5"/>
        <v>88東京1007</v>
      </c>
      <c r="B285" s="19">
        <v>88</v>
      </c>
      <c r="C285" s="19" t="s">
        <v>79</v>
      </c>
      <c r="D285" s="242" t="s">
        <v>1027</v>
      </c>
      <c r="E285" s="243" t="s">
        <v>688</v>
      </c>
      <c r="F285" s="244" t="s">
        <v>689</v>
      </c>
      <c r="G285" s="245" t="s">
        <v>558</v>
      </c>
      <c r="H285" s="246" t="s">
        <v>238</v>
      </c>
    </row>
    <row r="286" spans="1:8" ht="12.75" customHeight="1" x14ac:dyDescent="0.15">
      <c r="A286" s="22" t="str">
        <f t="shared" si="5"/>
        <v>88東京0301</v>
      </c>
      <c r="B286" s="19">
        <v>88</v>
      </c>
      <c r="C286" s="19" t="s">
        <v>79</v>
      </c>
      <c r="D286" s="242" t="s">
        <v>992</v>
      </c>
      <c r="E286" s="243" t="s">
        <v>690</v>
      </c>
      <c r="F286" s="244" t="s">
        <v>689</v>
      </c>
      <c r="G286" s="245" t="s">
        <v>404</v>
      </c>
      <c r="H286" s="246" t="s">
        <v>238</v>
      </c>
    </row>
    <row r="287" spans="1:8" ht="12.75" customHeight="1" x14ac:dyDescent="0.15">
      <c r="A287" s="22" t="str">
        <f t="shared" si="5"/>
        <v>89東京0609</v>
      </c>
      <c r="B287" s="19">
        <v>89</v>
      </c>
      <c r="C287" s="19" t="s">
        <v>79</v>
      </c>
      <c r="D287" s="242" t="s">
        <v>1055</v>
      </c>
      <c r="E287" s="243" t="s">
        <v>691</v>
      </c>
      <c r="F287" s="244" t="s">
        <v>692</v>
      </c>
      <c r="G287" s="247">
        <v>44356</v>
      </c>
      <c r="H287" s="246" t="s">
        <v>238</v>
      </c>
    </row>
    <row r="288" spans="1:8" ht="12.75" customHeight="1" x14ac:dyDescent="0.15">
      <c r="A288" s="22" t="str">
        <f t="shared" si="5"/>
        <v>89東京0819</v>
      </c>
      <c r="B288" s="19">
        <v>89</v>
      </c>
      <c r="C288" s="19" t="s">
        <v>79</v>
      </c>
      <c r="D288" s="242" t="s">
        <v>977</v>
      </c>
      <c r="E288" s="243" t="s">
        <v>693</v>
      </c>
      <c r="F288" s="244" t="s">
        <v>692</v>
      </c>
      <c r="G288" s="247">
        <v>44427</v>
      </c>
      <c r="H288" s="246" t="s">
        <v>238</v>
      </c>
    </row>
    <row r="289" spans="1:8" ht="12.75" customHeight="1" x14ac:dyDescent="0.15">
      <c r="A289" s="22" t="str">
        <f t="shared" si="5"/>
        <v>89東京1021</v>
      </c>
      <c r="B289" s="19">
        <v>89</v>
      </c>
      <c r="C289" s="19" t="s">
        <v>79</v>
      </c>
      <c r="D289" s="242" t="s">
        <v>990</v>
      </c>
      <c r="E289" s="243" t="s">
        <v>694</v>
      </c>
      <c r="F289" s="244" t="s">
        <v>692</v>
      </c>
      <c r="G289" s="247">
        <v>44490</v>
      </c>
      <c r="H289" s="246" t="s">
        <v>238</v>
      </c>
    </row>
    <row r="290" spans="1:8" ht="12.75" customHeight="1" x14ac:dyDescent="0.15">
      <c r="A290" s="22" t="str">
        <f t="shared" si="5"/>
        <v>89東京1202</v>
      </c>
      <c r="B290" s="19">
        <v>89</v>
      </c>
      <c r="C290" s="19" t="s">
        <v>79</v>
      </c>
      <c r="D290" s="242" t="s">
        <v>937</v>
      </c>
      <c r="E290" s="243" t="s">
        <v>695</v>
      </c>
      <c r="F290" s="244" t="s">
        <v>692</v>
      </c>
      <c r="G290" s="247">
        <v>44532</v>
      </c>
      <c r="H290" s="246" t="s">
        <v>238</v>
      </c>
    </row>
    <row r="291" spans="1:8" ht="12.75" customHeight="1" x14ac:dyDescent="0.15">
      <c r="A291" s="22" t="str">
        <f t="shared" si="5"/>
        <v>90オンライン0916</v>
      </c>
      <c r="B291" s="19">
        <v>90</v>
      </c>
      <c r="C291" s="19" t="s">
        <v>246</v>
      </c>
      <c r="D291" s="242" t="s">
        <v>940</v>
      </c>
      <c r="E291" s="243" t="s">
        <v>696</v>
      </c>
      <c r="F291" s="244" t="s">
        <v>697</v>
      </c>
      <c r="G291" s="247">
        <v>44455</v>
      </c>
      <c r="H291" s="246" t="s">
        <v>246</v>
      </c>
    </row>
    <row r="292" spans="1:8" ht="12.75" customHeight="1" x14ac:dyDescent="0.15">
      <c r="A292" s="22" t="str">
        <f t="shared" si="5"/>
        <v>90オンライン0126</v>
      </c>
      <c r="B292" s="19">
        <v>90</v>
      </c>
      <c r="C292" s="19" t="s">
        <v>246</v>
      </c>
      <c r="D292" s="242" t="s">
        <v>947</v>
      </c>
      <c r="E292" s="243" t="s">
        <v>698</v>
      </c>
      <c r="F292" s="244" t="s">
        <v>697</v>
      </c>
      <c r="G292" s="247">
        <v>44587</v>
      </c>
      <c r="H292" s="246" t="s">
        <v>246</v>
      </c>
    </row>
    <row r="293" spans="1:8" ht="12.75" customHeight="1" x14ac:dyDescent="0.15">
      <c r="A293" s="22" t="str">
        <f t="shared" si="5"/>
        <v>91東京0701</v>
      </c>
      <c r="B293" s="19">
        <v>91</v>
      </c>
      <c r="C293" s="19" t="s">
        <v>79</v>
      </c>
      <c r="D293" s="242" t="s">
        <v>961</v>
      </c>
      <c r="E293" s="243" t="s">
        <v>699</v>
      </c>
      <c r="F293" s="244" t="s">
        <v>700</v>
      </c>
      <c r="G293" s="245" t="s">
        <v>310</v>
      </c>
      <c r="H293" s="246" t="s">
        <v>238</v>
      </c>
    </row>
    <row r="294" spans="1:8" ht="12.75" customHeight="1" x14ac:dyDescent="0.15">
      <c r="A294" s="22" t="str">
        <f t="shared" si="5"/>
        <v>91東京1125</v>
      </c>
      <c r="B294" s="19">
        <v>91</v>
      </c>
      <c r="C294" s="19" t="s">
        <v>79</v>
      </c>
      <c r="D294" s="242" t="s">
        <v>991</v>
      </c>
      <c r="E294" s="243" t="s">
        <v>701</v>
      </c>
      <c r="F294" s="244" t="s">
        <v>700</v>
      </c>
      <c r="G294" s="245" t="s">
        <v>402</v>
      </c>
      <c r="H294" s="246" t="s">
        <v>238</v>
      </c>
    </row>
    <row r="295" spans="1:8" ht="12.75" customHeight="1" x14ac:dyDescent="0.15">
      <c r="A295" s="22" t="str">
        <f t="shared" si="5"/>
        <v>92東京0610</v>
      </c>
      <c r="B295" s="19">
        <v>92</v>
      </c>
      <c r="C295" s="19" t="s">
        <v>79</v>
      </c>
      <c r="D295" s="242" t="s">
        <v>1004</v>
      </c>
      <c r="E295" s="243" t="s">
        <v>702</v>
      </c>
      <c r="F295" s="244" t="s">
        <v>703</v>
      </c>
      <c r="G295" s="245" t="s">
        <v>447</v>
      </c>
      <c r="H295" s="246" t="s">
        <v>238</v>
      </c>
    </row>
    <row r="296" spans="1:8" ht="12.75" customHeight="1" x14ac:dyDescent="0.15">
      <c r="A296" s="22" t="str">
        <f t="shared" si="5"/>
        <v>92東京0902</v>
      </c>
      <c r="B296" s="19">
        <v>92</v>
      </c>
      <c r="C296" s="19" t="s">
        <v>79</v>
      </c>
      <c r="D296" s="242" t="s">
        <v>950</v>
      </c>
      <c r="E296" s="243" t="s">
        <v>704</v>
      </c>
      <c r="F296" s="244" t="s">
        <v>703</v>
      </c>
      <c r="G296" s="245" t="s">
        <v>285</v>
      </c>
      <c r="H296" s="246" t="s">
        <v>238</v>
      </c>
    </row>
    <row r="297" spans="1:8" ht="12.75" customHeight="1" x14ac:dyDescent="0.15">
      <c r="A297" s="22" t="str">
        <f t="shared" si="5"/>
        <v>92東京1209</v>
      </c>
      <c r="B297" s="19">
        <v>92</v>
      </c>
      <c r="C297" s="19" t="s">
        <v>79</v>
      </c>
      <c r="D297" s="242" t="s">
        <v>1040</v>
      </c>
      <c r="E297" s="243" t="s">
        <v>705</v>
      </c>
      <c r="F297" s="244" t="s">
        <v>703</v>
      </c>
      <c r="G297" s="245" t="s">
        <v>706</v>
      </c>
      <c r="H297" s="246" t="s">
        <v>238</v>
      </c>
    </row>
    <row r="298" spans="1:8" ht="12.75" customHeight="1" x14ac:dyDescent="0.15">
      <c r="A298" s="22" t="str">
        <f t="shared" si="5"/>
        <v>93東京0922</v>
      </c>
      <c r="B298" s="19">
        <v>93</v>
      </c>
      <c r="C298" s="19" t="s">
        <v>79</v>
      </c>
      <c r="D298" s="242" t="s">
        <v>1030</v>
      </c>
      <c r="E298" s="243" t="s">
        <v>707</v>
      </c>
      <c r="F298" s="244" t="s">
        <v>708</v>
      </c>
      <c r="G298" s="247">
        <v>44461</v>
      </c>
      <c r="H298" s="246" t="s">
        <v>238</v>
      </c>
    </row>
    <row r="299" spans="1:8" ht="12.75" customHeight="1" x14ac:dyDescent="0.15">
      <c r="A299" s="22" t="str">
        <f t="shared" si="5"/>
        <v>93東京1203</v>
      </c>
      <c r="B299" s="19">
        <v>93</v>
      </c>
      <c r="C299" s="19" t="s">
        <v>79</v>
      </c>
      <c r="D299" s="242" t="s">
        <v>996</v>
      </c>
      <c r="E299" s="243" t="s">
        <v>709</v>
      </c>
      <c r="F299" s="244" t="s">
        <v>708</v>
      </c>
      <c r="G299" s="247">
        <v>44533</v>
      </c>
      <c r="H299" s="246" t="s">
        <v>238</v>
      </c>
    </row>
    <row r="300" spans="1:8" ht="12.75" customHeight="1" x14ac:dyDescent="0.15">
      <c r="A300" s="22" t="str">
        <f t="shared" si="5"/>
        <v>94東京0714</v>
      </c>
      <c r="B300" s="19">
        <v>94</v>
      </c>
      <c r="C300" s="19" t="s">
        <v>79</v>
      </c>
      <c r="D300" s="242" t="s">
        <v>954</v>
      </c>
      <c r="E300" s="243" t="s">
        <v>710</v>
      </c>
      <c r="F300" s="244" t="s">
        <v>711</v>
      </c>
      <c r="G300" s="247">
        <v>44391</v>
      </c>
      <c r="H300" s="246" t="s">
        <v>238</v>
      </c>
    </row>
    <row r="301" spans="1:8" ht="12.75" customHeight="1" x14ac:dyDescent="0.15">
      <c r="A301" s="22" t="str">
        <f t="shared" si="5"/>
        <v>94東京1020</v>
      </c>
      <c r="B301" s="19">
        <v>94</v>
      </c>
      <c r="C301" s="19" t="s">
        <v>79</v>
      </c>
      <c r="D301" s="242" t="s">
        <v>1008</v>
      </c>
      <c r="E301" s="243" t="s">
        <v>712</v>
      </c>
      <c r="F301" s="244" t="s">
        <v>711</v>
      </c>
      <c r="G301" s="247">
        <v>44489</v>
      </c>
      <c r="H301" s="246" t="s">
        <v>238</v>
      </c>
    </row>
    <row r="302" spans="1:8" ht="12.75" customHeight="1" x14ac:dyDescent="0.15">
      <c r="A302" s="22" t="str">
        <f t="shared" si="5"/>
        <v>94東京0216</v>
      </c>
      <c r="B302" s="19">
        <v>94</v>
      </c>
      <c r="C302" s="19" t="s">
        <v>79</v>
      </c>
      <c r="D302" s="242" t="s">
        <v>1029</v>
      </c>
      <c r="E302" s="243" t="s">
        <v>713</v>
      </c>
      <c r="F302" s="244" t="s">
        <v>711</v>
      </c>
      <c r="G302" s="247">
        <v>44608</v>
      </c>
      <c r="H302" s="246" t="s">
        <v>238</v>
      </c>
    </row>
    <row r="303" spans="1:8" ht="12.75" customHeight="1" x14ac:dyDescent="0.15">
      <c r="A303" s="22" t="str">
        <f t="shared" si="5"/>
        <v>95東京0824</v>
      </c>
      <c r="B303" s="19">
        <v>95</v>
      </c>
      <c r="C303" s="19" t="s">
        <v>79</v>
      </c>
      <c r="D303" s="242" t="s">
        <v>948</v>
      </c>
      <c r="E303" s="243" t="s">
        <v>714</v>
      </c>
      <c r="F303" s="244" t="s">
        <v>715</v>
      </c>
      <c r="G303" s="245" t="s">
        <v>280</v>
      </c>
      <c r="H303" s="246" t="s">
        <v>238</v>
      </c>
    </row>
    <row r="304" spans="1:8" ht="12.75" customHeight="1" x14ac:dyDescent="0.15">
      <c r="A304" s="22" t="str">
        <f t="shared" si="5"/>
        <v>95東京0217</v>
      </c>
      <c r="B304" s="19">
        <v>95</v>
      </c>
      <c r="C304" s="19" t="s">
        <v>79</v>
      </c>
      <c r="D304" s="242" t="s">
        <v>997</v>
      </c>
      <c r="E304" s="243" t="s">
        <v>716</v>
      </c>
      <c r="F304" s="244" t="s">
        <v>715</v>
      </c>
      <c r="G304" s="245" t="s">
        <v>439</v>
      </c>
      <c r="H304" s="246" t="s">
        <v>238</v>
      </c>
    </row>
    <row r="305" spans="1:8" ht="12.75" customHeight="1" x14ac:dyDescent="0.15">
      <c r="A305" s="22" t="str">
        <f t="shared" si="5"/>
        <v>96東京0721</v>
      </c>
      <c r="B305" s="19">
        <v>96</v>
      </c>
      <c r="C305" s="19" t="s">
        <v>79</v>
      </c>
      <c r="D305" s="242" t="s">
        <v>1052</v>
      </c>
      <c r="E305" s="243" t="s">
        <v>717</v>
      </c>
      <c r="F305" s="244" t="s">
        <v>718</v>
      </c>
      <c r="G305" s="248" t="s">
        <v>1070</v>
      </c>
      <c r="H305" s="246" t="s">
        <v>238</v>
      </c>
    </row>
    <row r="306" spans="1:8" ht="12.75" customHeight="1" x14ac:dyDescent="0.15">
      <c r="A306" s="22" t="str">
        <f t="shared" si="5"/>
        <v>96東京0928</v>
      </c>
      <c r="B306" s="19">
        <v>96</v>
      </c>
      <c r="C306" s="19" t="s">
        <v>79</v>
      </c>
      <c r="D306" s="242" t="s">
        <v>935</v>
      </c>
      <c r="E306" s="243" t="s">
        <v>719</v>
      </c>
      <c r="F306" s="244" t="s">
        <v>718</v>
      </c>
      <c r="G306" s="245" t="s">
        <v>245</v>
      </c>
      <c r="H306" s="246" t="s">
        <v>238</v>
      </c>
    </row>
    <row r="307" spans="1:8" ht="12.75" customHeight="1" x14ac:dyDescent="0.15">
      <c r="A307" s="22" t="str">
        <f t="shared" si="5"/>
        <v>96東京1111</v>
      </c>
      <c r="B307" s="19">
        <v>96</v>
      </c>
      <c r="C307" s="19" t="s">
        <v>79</v>
      </c>
      <c r="D307" s="242" t="s">
        <v>1011</v>
      </c>
      <c r="E307" s="243" t="s">
        <v>720</v>
      </c>
      <c r="F307" s="244" t="s">
        <v>718</v>
      </c>
      <c r="G307" s="245" t="s">
        <v>473</v>
      </c>
      <c r="H307" s="246" t="s">
        <v>238</v>
      </c>
    </row>
    <row r="308" spans="1:8" ht="12.75" customHeight="1" x14ac:dyDescent="0.15">
      <c r="A308" s="22" t="str">
        <f t="shared" si="5"/>
        <v>96東京0221</v>
      </c>
      <c r="B308" s="19">
        <v>96</v>
      </c>
      <c r="C308" s="19" t="s">
        <v>79</v>
      </c>
      <c r="D308" s="242" t="s">
        <v>1000</v>
      </c>
      <c r="E308" s="243" t="s">
        <v>721</v>
      </c>
      <c r="F308" s="244" t="s">
        <v>718</v>
      </c>
      <c r="G308" s="245" t="s">
        <v>429</v>
      </c>
      <c r="H308" s="246" t="s">
        <v>238</v>
      </c>
    </row>
    <row r="309" spans="1:8" ht="12.75" customHeight="1" x14ac:dyDescent="0.15">
      <c r="A309" s="22" t="str">
        <f t="shared" si="5"/>
        <v>97東京0708</v>
      </c>
      <c r="B309" s="19">
        <v>97</v>
      </c>
      <c r="C309" s="19" t="s">
        <v>79</v>
      </c>
      <c r="D309" s="242" t="s">
        <v>988</v>
      </c>
      <c r="E309" s="243" t="s">
        <v>722</v>
      </c>
      <c r="F309" s="244" t="s">
        <v>723</v>
      </c>
      <c r="G309" s="245" t="s">
        <v>395</v>
      </c>
      <c r="H309" s="246" t="s">
        <v>238</v>
      </c>
    </row>
    <row r="310" spans="1:8" ht="12.75" customHeight="1" x14ac:dyDescent="0.15">
      <c r="A310" s="22" t="str">
        <f t="shared" si="5"/>
        <v>97オンライン0908</v>
      </c>
      <c r="B310" s="19">
        <v>97</v>
      </c>
      <c r="C310" s="19" t="s">
        <v>246</v>
      </c>
      <c r="D310" s="242" t="s">
        <v>956</v>
      </c>
      <c r="E310" s="243" t="s">
        <v>724</v>
      </c>
      <c r="F310" s="244" t="s">
        <v>725</v>
      </c>
      <c r="G310" s="245" t="s">
        <v>726</v>
      </c>
      <c r="H310" s="246" t="s">
        <v>246</v>
      </c>
    </row>
    <row r="311" spans="1:8" ht="12.75" customHeight="1" x14ac:dyDescent="0.15">
      <c r="A311" s="22" t="str">
        <f t="shared" si="5"/>
        <v>97東京1005</v>
      </c>
      <c r="B311" s="19">
        <v>97</v>
      </c>
      <c r="C311" s="19" t="s">
        <v>79</v>
      </c>
      <c r="D311" s="242" t="s">
        <v>1002</v>
      </c>
      <c r="E311" s="243" t="s">
        <v>727</v>
      </c>
      <c r="F311" s="244" t="s">
        <v>723</v>
      </c>
      <c r="G311" s="245" t="s">
        <v>436</v>
      </c>
      <c r="H311" s="246" t="s">
        <v>238</v>
      </c>
    </row>
    <row r="312" spans="1:8" ht="12.75" customHeight="1" x14ac:dyDescent="0.15">
      <c r="A312" s="22" t="str">
        <f t="shared" si="5"/>
        <v>97東京1116</v>
      </c>
      <c r="B312" s="19">
        <v>97</v>
      </c>
      <c r="C312" s="19" t="s">
        <v>79</v>
      </c>
      <c r="D312" s="242" t="s">
        <v>936</v>
      </c>
      <c r="E312" s="243" t="s">
        <v>728</v>
      </c>
      <c r="F312" s="244" t="s">
        <v>723</v>
      </c>
      <c r="G312" s="245" t="s">
        <v>249</v>
      </c>
      <c r="H312" s="246" t="s">
        <v>238</v>
      </c>
    </row>
    <row r="313" spans="1:8" ht="12.75" customHeight="1" x14ac:dyDescent="0.15">
      <c r="A313" s="22" t="str">
        <f t="shared" si="5"/>
        <v>97東京0120</v>
      </c>
      <c r="B313" s="19">
        <v>97</v>
      </c>
      <c r="C313" s="19" t="s">
        <v>79</v>
      </c>
      <c r="D313" s="242" t="s">
        <v>943</v>
      </c>
      <c r="E313" s="243" t="s">
        <v>729</v>
      </c>
      <c r="F313" s="244" t="s">
        <v>723</v>
      </c>
      <c r="G313" s="245" t="s">
        <v>268</v>
      </c>
      <c r="H313" s="246" t="s">
        <v>238</v>
      </c>
    </row>
    <row r="314" spans="1:8" ht="12.75" customHeight="1" x14ac:dyDescent="0.15">
      <c r="A314" s="22" t="str">
        <f t="shared" si="5"/>
        <v>97オンライン0303</v>
      </c>
      <c r="B314" s="19">
        <v>97</v>
      </c>
      <c r="C314" s="19" t="s">
        <v>246</v>
      </c>
      <c r="D314" s="242" t="s">
        <v>952</v>
      </c>
      <c r="E314" s="243" t="s">
        <v>730</v>
      </c>
      <c r="F314" s="244" t="s">
        <v>725</v>
      </c>
      <c r="G314" s="245" t="s">
        <v>290</v>
      </c>
      <c r="H314" s="246" t="s">
        <v>246</v>
      </c>
    </row>
    <row r="315" spans="1:8" ht="12.75" customHeight="1" x14ac:dyDescent="0.15">
      <c r="A315" s="22" t="str">
        <f t="shared" si="5"/>
        <v>98東京0617</v>
      </c>
      <c r="B315" s="19">
        <v>98</v>
      </c>
      <c r="C315" s="19" t="s">
        <v>79</v>
      </c>
      <c r="D315" s="242" t="s">
        <v>1018</v>
      </c>
      <c r="E315" s="243" t="s">
        <v>731</v>
      </c>
      <c r="F315" s="244" t="s">
        <v>732</v>
      </c>
      <c r="G315" s="245" t="s">
        <v>500</v>
      </c>
      <c r="H315" s="246" t="s">
        <v>238</v>
      </c>
    </row>
    <row r="316" spans="1:8" ht="12.75" customHeight="1" x14ac:dyDescent="0.15">
      <c r="A316" s="22" t="str">
        <f t="shared" si="5"/>
        <v>98東京1104</v>
      </c>
      <c r="B316" s="19">
        <v>98</v>
      </c>
      <c r="C316" s="19" t="s">
        <v>79</v>
      </c>
      <c r="D316" s="242" t="s">
        <v>994</v>
      </c>
      <c r="E316" s="243" t="s">
        <v>733</v>
      </c>
      <c r="F316" s="244" t="s">
        <v>732</v>
      </c>
      <c r="G316" s="245" t="s">
        <v>411</v>
      </c>
      <c r="H316" s="246" t="s">
        <v>238</v>
      </c>
    </row>
    <row r="317" spans="1:8" ht="12.75" customHeight="1" x14ac:dyDescent="0.15">
      <c r="A317" s="22" t="str">
        <f t="shared" si="5"/>
        <v>98東京0308</v>
      </c>
      <c r="B317" s="19">
        <v>98</v>
      </c>
      <c r="C317" s="19" t="s">
        <v>79</v>
      </c>
      <c r="D317" s="242" t="s">
        <v>980</v>
      </c>
      <c r="E317" s="243" t="s">
        <v>734</v>
      </c>
      <c r="F317" s="244" t="s">
        <v>732</v>
      </c>
      <c r="G317" s="245" t="s">
        <v>365</v>
      </c>
      <c r="H317" s="246" t="s">
        <v>238</v>
      </c>
    </row>
    <row r="318" spans="1:8" ht="12.75" customHeight="1" x14ac:dyDescent="0.15">
      <c r="A318" s="22" t="str">
        <f t="shared" si="5"/>
        <v>99東京0728</v>
      </c>
      <c r="B318" s="19">
        <v>99</v>
      </c>
      <c r="C318" s="19" t="s">
        <v>79</v>
      </c>
      <c r="D318" s="242" t="s">
        <v>1041</v>
      </c>
      <c r="E318" s="243" t="s">
        <v>735</v>
      </c>
      <c r="F318" s="244" t="s">
        <v>736</v>
      </c>
      <c r="G318" s="247">
        <v>44405</v>
      </c>
      <c r="H318" s="246" t="s">
        <v>238</v>
      </c>
    </row>
    <row r="319" spans="1:8" ht="12.75" customHeight="1" x14ac:dyDescent="0.15">
      <c r="A319" s="22" t="str">
        <f t="shared" si="5"/>
        <v>99東京0902</v>
      </c>
      <c r="B319" s="19">
        <v>99</v>
      </c>
      <c r="C319" s="19" t="s">
        <v>79</v>
      </c>
      <c r="D319" s="242" t="s">
        <v>950</v>
      </c>
      <c r="E319" s="243" t="s">
        <v>737</v>
      </c>
      <c r="F319" s="244" t="s">
        <v>736</v>
      </c>
      <c r="G319" s="247">
        <v>44441</v>
      </c>
      <c r="H319" s="246" t="s">
        <v>238</v>
      </c>
    </row>
    <row r="320" spans="1:8" ht="12.75" customHeight="1" x14ac:dyDescent="0.15">
      <c r="A320" s="22" t="str">
        <f t="shared" si="5"/>
        <v>99東京1207</v>
      </c>
      <c r="B320" s="19">
        <v>99</v>
      </c>
      <c r="C320" s="19" t="s">
        <v>79</v>
      </c>
      <c r="D320" s="242" t="s">
        <v>964</v>
      </c>
      <c r="E320" s="243" t="s">
        <v>738</v>
      </c>
      <c r="F320" s="244" t="s">
        <v>736</v>
      </c>
      <c r="G320" s="247">
        <v>44537</v>
      </c>
      <c r="H320" s="246" t="s">
        <v>238</v>
      </c>
    </row>
    <row r="321" spans="1:8" ht="12.75" customHeight="1" x14ac:dyDescent="0.15">
      <c r="A321" s="22" t="str">
        <f t="shared" si="5"/>
        <v>99東京0202</v>
      </c>
      <c r="B321" s="19">
        <v>99</v>
      </c>
      <c r="C321" s="19" t="s">
        <v>79</v>
      </c>
      <c r="D321" s="242" t="s">
        <v>985</v>
      </c>
      <c r="E321" s="243" t="s">
        <v>739</v>
      </c>
      <c r="F321" s="244" t="s">
        <v>736</v>
      </c>
      <c r="G321" s="247">
        <v>44594</v>
      </c>
      <c r="H321" s="246" t="s">
        <v>238</v>
      </c>
    </row>
    <row r="322" spans="1:8" ht="12.75" customHeight="1" x14ac:dyDescent="0.15">
      <c r="A322" s="22" t="str">
        <f t="shared" si="5"/>
        <v>100オンライン1001</v>
      </c>
      <c r="B322" s="19">
        <v>100</v>
      </c>
      <c r="C322" s="19" t="s">
        <v>246</v>
      </c>
      <c r="D322" s="242" t="s">
        <v>1038</v>
      </c>
      <c r="E322" s="243" t="s">
        <v>740</v>
      </c>
      <c r="F322" s="244" t="s">
        <v>741</v>
      </c>
      <c r="G322" s="247">
        <v>44470</v>
      </c>
      <c r="H322" s="246" t="s">
        <v>246</v>
      </c>
    </row>
    <row r="323" spans="1:8" ht="12.75" customHeight="1" x14ac:dyDescent="0.15">
      <c r="A323" s="22" t="str">
        <f t="shared" si="5"/>
        <v>100オンライン0117</v>
      </c>
      <c r="B323" s="19">
        <v>100</v>
      </c>
      <c r="C323" s="19" t="s">
        <v>246</v>
      </c>
      <c r="D323" s="242" t="s">
        <v>1056</v>
      </c>
      <c r="E323" s="243" t="s">
        <v>742</v>
      </c>
      <c r="F323" s="244" t="s">
        <v>741</v>
      </c>
      <c r="G323" s="247">
        <v>44578</v>
      </c>
      <c r="H323" s="246" t="s">
        <v>246</v>
      </c>
    </row>
    <row r="324" spans="1:8" ht="12.75" customHeight="1" x14ac:dyDescent="0.15">
      <c r="A324" s="22" t="str">
        <f t="shared" si="5"/>
        <v>101東京0826</v>
      </c>
      <c r="B324" s="19">
        <v>101</v>
      </c>
      <c r="C324" s="19" t="s">
        <v>79</v>
      </c>
      <c r="D324" s="242" t="s">
        <v>1013</v>
      </c>
      <c r="E324" s="243" t="s">
        <v>743</v>
      </c>
      <c r="F324" s="244" t="s">
        <v>744</v>
      </c>
      <c r="G324" s="247">
        <v>44434</v>
      </c>
      <c r="H324" s="246" t="s">
        <v>238</v>
      </c>
    </row>
    <row r="325" spans="1:8" ht="12.75" customHeight="1" x14ac:dyDescent="0.15">
      <c r="A325" s="22" t="str">
        <f t="shared" si="5"/>
        <v>101東京1028</v>
      </c>
      <c r="B325" s="19">
        <v>101</v>
      </c>
      <c r="C325" s="19" t="s">
        <v>79</v>
      </c>
      <c r="D325" s="242" t="s">
        <v>1014</v>
      </c>
      <c r="E325" s="243" t="s">
        <v>745</v>
      </c>
      <c r="F325" s="244" t="s">
        <v>744</v>
      </c>
      <c r="G325" s="247">
        <v>44497</v>
      </c>
      <c r="H325" s="246" t="s">
        <v>238</v>
      </c>
    </row>
    <row r="326" spans="1:8" ht="12.75" customHeight="1" x14ac:dyDescent="0.15">
      <c r="A326" s="22" t="str">
        <f t="shared" ref="A326:A391" si="6">CONCATENATE(B326,C326,D326)</f>
        <v>101オンライン0224</v>
      </c>
      <c r="B326" s="19">
        <v>101</v>
      </c>
      <c r="C326" s="19" t="s">
        <v>246</v>
      </c>
      <c r="D326" s="242" t="s">
        <v>949</v>
      </c>
      <c r="E326" s="243" t="s">
        <v>746</v>
      </c>
      <c r="F326" s="244" t="s">
        <v>747</v>
      </c>
      <c r="G326" s="247">
        <v>44616</v>
      </c>
      <c r="H326" s="246" t="s">
        <v>246</v>
      </c>
    </row>
    <row r="327" spans="1:8" ht="12.75" customHeight="1" x14ac:dyDescent="0.15">
      <c r="A327" s="22" t="str">
        <f t="shared" si="6"/>
        <v>102東京1021</v>
      </c>
      <c r="B327" s="19">
        <v>102</v>
      </c>
      <c r="C327" s="19" t="s">
        <v>79</v>
      </c>
      <c r="D327" s="242" t="s">
        <v>990</v>
      </c>
      <c r="E327" s="243" t="s">
        <v>748</v>
      </c>
      <c r="F327" s="244" t="s">
        <v>749</v>
      </c>
      <c r="G327" s="247">
        <v>44490</v>
      </c>
      <c r="H327" s="246" t="s">
        <v>238</v>
      </c>
    </row>
    <row r="328" spans="1:8" ht="12.75" customHeight="1" x14ac:dyDescent="0.15">
      <c r="A328" s="22" t="str">
        <f t="shared" si="6"/>
        <v>102東京0308</v>
      </c>
      <c r="B328" s="19">
        <v>102</v>
      </c>
      <c r="C328" s="19" t="s">
        <v>79</v>
      </c>
      <c r="D328" s="242" t="s">
        <v>980</v>
      </c>
      <c r="E328" s="243" t="s">
        <v>750</v>
      </c>
      <c r="F328" s="244" t="s">
        <v>749</v>
      </c>
      <c r="G328" s="247">
        <v>44628</v>
      </c>
      <c r="H328" s="246" t="s">
        <v>238</v>
      </c>
    </row>
    <row r="329" spans="1:8" ht="12.75" customHeight="1" x14ac:dyDescent="0.15">
      <c r="A329" s="22" t="str">
        <f t="shared" si="6"/>
        <v>103東京0921</v>
      </c>
      <c r="B329" s="19">
        <v>103</v>
      </c>
      <c r="C329" s="19" t="s">
        <v>79</v>
      </c>
      <c r="D329" s="242" t="s">
        <v>1046</v>
      </c>
      <c r="E329" s="243" t="s">
        <v>751</v>
      </c>
      <c r="F329" s="244" t="s">
        <v>752</v>
      </c>
      <c r="G329" s="247">
        <v>44460</v>
      </c>
      <c r="H329" s="246" t="s">
        <v>238</v>
      </c>
    </row>
    <row r="330" spans="1:8" ht="12.75" customHeight="1" x14ac:dyDescent="0.15">
      <c r="A330" s="22" t="str">
        <f t="shared" si="6"/>
        <v>103東京1112</v>
      </c>
      <c r="B330" s="19">
        <v>103</v>
      </c>
      <c r="C330" s="19" t="s">
        <v>79</v>
      </c>
      <c r="D330" s="242" t="s">
        <v>1057</v>
      </c>
      <c r="E330" s="243" t="s">
        <v>753</v>
      </c>
      <c r="F330" s="244" t="s">
        <v>752</v>
      </c>
      <c r="G330" s="247">
        <v>44512</v>
      </c>
      <c r="H330" s="246" t="s">
        <v>238</v>
      </c>
    </row>
    <row r="331" spans="1:8" ht="12.75" customHeight="1" x14ac:dyDescent="0.15">
      <c r="A331" s="22" t="str">
        <f t="shared" si="6"/>
        <v>103東京0310</v>
      </c>
      <c r="B331" s="19">
        <v>103</v>
      </c>
      <c r="C331" s="19" t="s">
        <v>79</v>
      </c>
      <c r="D331" s="242" t="s">
        <v>1022</v>
      </c>
      <c r="E331" s="243" t="s">
        <v>754</v>
      </c>
      <c r="F331" s="244" t="s">
        <v>752</v>
      </c>
      <c r="G331" s="247">
        <v>44630</v>
      </c>
      <c r="H331" s="246" t="s">
        <v>238</v>
      </c>
    </row>
    <row r="332" spans="1:8" ht="12.75" customHeight="1" x14ac:dyDescent="0.15">
      <c r="A332" s="22" t="str">
        <f t="shared" si="6"/>
        <v>104東京0525</v>
      </c>
      <c r="B332" s="19">
        <v>104</v>
      </c>
      <c r="C332" s="19" t="s">
        <v>79</v>
      </c>
      <c r="D332" s="242" t="s">
        <v>1058</v>
      </c>
      <c r="E332" s="243" t="s">
        <v>755</v>
      </c>
      <c r="F332" s="244" t="s">
        <v>756</v>
      </c>
      <c r="G332" s="247">
        <v>44341</v>
      </c>
      <c r="H332" s="246" t="s">
        <v>238</v>
      </c>
    </row>
    <row r="333" spans="1:8" ht="12.75" customHeight="1" x14ac:dyDescent="0.15">
      <c r="A333" s="22" t="str">
        <f t="shared" si="6"/>
        <v>104東京0624</v>
      </c>
      <c r="B333" s="19">
        <v>104</v>
      </c>
      <c r="C333" s="19" t="s">
        <v>79</v>
      </c>
      <c r="D333" s="242" t="s">
        <v>1059</v>
      </c>
      <c r="E333" s="243" t="s">
        <v>757</v>
      </c>
      <c r="F333" s="244" t="s">
        <v>756</v>
      </c>
      <c r="G333" s="247">
        <v>44371</v>
      </c>
      <c r="H333" s="246" t="s">
        <v>238</v>
      </c>
    </row>
    <row r="334" spans="1:8" ht="12.75" customHeight="1" x14ac:dyDescent="0.15">
      <c r="A334" s="22" t="str">
        <f t="shared" si="6"/>
        <v>104オンライン0827</v>
      </c>
      <c r="B334" s="19">
        <v>104</v>
      </c>
      <c r="C334" s="19" t="s">
        <v>246</v>
      </c>
      <c r="D334" s="242" t="s">
        <v>1037</v>
      </c>
      <c r="E334" s="243" t="s">
        <v>758</v>
      </c>
      <c r="F334" s="244" t="s">
        <v>759</v>
      </c>
      <c r="G334" s="247">
        <v>44435</v>
      </c>
      <c r="H334" s="246" t="s">
        <v>246</v>
      </c>
    </row>
    <row r="335" spans="1:8" ht="12.75" customHeight="1" x14ac:dyDescent="0.15">
      <c r="A335" s="22" t="str">
        <f t="shared" si="6"/>
        <v>104オンライン0922</v>
      </c>
      <c r="B335" s="19">
        <v>104</v>
      </c>
      <c r="C335" s="19" t="s">
        <v>246</v>
      </c>
      <c r="D335" s="242" t="s">
        <v>1030</v>
      </c>
      <c r="E335" s="243" t="s">
        <v>760</v>
      </c>
      <c r="F335" s="244" t="s">
        <v>759</v>
      </c>
      <c r="G335" s="247">
        <v>44461</v>
      </c>
      <c r="H335" s="246" t="s">
        <v>246</v>
      </c>
    </row>
    <row r="336" spans="1:8" ht="12.75" customHeight="1" x14ac:dyDescent="0.15">
      <c r="A336" s="22" t="str">
        <f t="shared" si="6"/>
        <v>104東京1005</v>
      </c>
      <c r="B336" s="19">
        <v>104</v>
      </c>
      <c r="C336" s="19" t="s">
        <v>79</v>
      </c>
      <c r="D336" s="242" t="s">
        <v>1002</v>
      </c>
      <c r="E336" s="243" t="s">
        <v>761</v>
      </c>
      <c r="F336" s="244" t="s">
        <v>756</v>
      </c>
      <c r="G336" s="247">
        <v>44474</v>
      </c>
      <c r="H336" s="246" t="s">
        <v>238</v>
      </c>
    </row>
    <row r="337" spans="1:8" ht="12.75" customHeight="1" x14ac:dyDescent="0.15">
      <c r="A337" s="22" t="str">
        <f t="shared" si="6"/>
        <v>104オンライン1102</v>
      </c>
      <c r="B337" s="19">
        <v>104</v>
      </c>
      <c r="C337" s="19" t="s">
        <v>246</v>
      </c>
      <c r="D337" s="242" t="s">
        <v>1020</v>
      </c>
      <c r="E337" s="243" t="s">
        <v>762</v>
      </c>
      <c r="F337" s="244" t="s">
        <v>759</v>
      </c>
      <c r="G337" s="247">
        <v>44502</v>
      </c>
      <c r="H337" s="246" t="s">
        <v>246</v>
      </c>
    </row>
    <row r="338" spans="1:8" ht="12.75" customHeight="1" x14ac:dyDescent="0.15">
      <c r="A338" s="22" t="str">
        <f t="shared" si="6"/>
        <v>104東京1207</v>
      </c>
      <c r="B338" s="19">
        <v>104</v>
      </c>
      <c r="C338" s="19" t="s">
        <v>79</v>
      </c>
      <c r="D338" s="242" t="s">
        <v>964</v>
      </c>
      <c r="E338" s="243" t="s">
        <v>763</v>
      </c>
      <c r="F338" s="244" t="s">
        <v>756</v>
      </c>
      <c r="G338" s="247">
        <v>44537</v>
      </c>
      <c r="H338" s="246" t="s">
        <v>238</v>
      </c>
    </row>
    <row r="339" spans="1:8" ht="12.75" customHeight="1" x14ac:dyDescent="0.15">
      <c r="A339" s="22" t="str">
        <f t="shared" si="6"/>
        <v>104オンライン0216</v>
      </c>
      <c r="B339" s="19">
        <v>104</v>
      </c>
      <c r="C339" s="19" t="s">
        <v>246</v>
      </c>
      <c r="D339" s="242" t="s">
        <v>1029</v>
      </c>
      <c r="E339" s="243" t="s">
        <v>764</v>
      </c>
      <c r="F339" s="244" t="s">
        <v>759</v>
      </c>
      <c r="G339" s="247">
        <v>44608</v>
      </c>
      <c r="H339" s="246" t="s">
        <v>246</v>
      </c>
    </row>
    <row r="340" spans="1:8" ht="12.75" customHeight="1" x14ac:dyDescent="0.15">
      <c r="A340" s="22" t="str">
        <f t="shared" si="6"/>
        <v>105東京0825</v>
      </c>
      <c r="B340" s="19">
        <v>105</v>
      </c>
      <c r="C340" s="19" t="s">
        <v>79</v>
      </c>
      <c r="D340" s="242" t="s">
        <v>1039</v>
      </c>
      <c r="E340" s="243" t="s">
        <v>765</v>
      </c>
      <c r="F340" s="244" t="s">
        <v>766</v>
      </c>
      <c r="G340" s="247">
        <v>44433</v>
      </c>
      <c r="H340" s="246" t="s">
        <v>238</v>
      </c>
    </row>
    <row r="341" spans="1:8" ht="12.75" customHeight="1" x14ac:dyDescent="0.15">
      <c r="A341" s="22" t="str">
        <f t="shared" si="6"/>
        <v>105オンライン0917</v>
      </c>
      <c r="B341" s="19">
        <v>105</v>
      </c>
      <c r="C341" s="19" t="s">
        <v>246</v>
      </c>
      <c r="D341" s="242" t="s">
        <v>1060</v>
      </c>
      <c r="E341" s="243" t="s">
        <v>767</v>
      </c>
      <c r="F341" s="244" t="s">
        <v>768</v>
      </c>
      <c r="G341" s="247">
        <v>44456</v>
      </c>
      <c r="H341" s="246" t="s">
        <v>246</v>
      </c>
    </row>
    <row r="342" spans="1:8" ht="12.75" customHeight="1" x14ac:dyDescent="0.15">
      <c r="A342" s="22" t="str">
        <f t="shared" si="6"/>
        <v>105東京1022</v>
      </c>
      <c r="B342" s="19">
        <v>105</v>
      </c>
      <c r="C342" s="19" t="s">
        <v>79</v>
      </c>
      <c r="D342" s="242" t="s">
        <v>1061</v>
      </c>
      <c r="E342" s="243" t="s">
        <v>769</v>
      </c>
      <c r="F342" s="244" t="s">
        <v>766</v>
      </c>
      <c r="G342" s="247">
        <v>44491</v>
      </c>
      <c r="H342" s="246" t="s">
        <v>238</v>
      </c>
    </row>
    <row r="343" spans="1:8" ht="12.75" customHeight="1" x14ac:dyDescent="0.15">
      <c r="A343" s="22" t="str">
        <f t="shared" si="6"/>
        <v>105オンライン1109</v>
      </c>
      <c r="B343" s="19">
        <v>105</v>
      </c>
      <c r="C343" s="19" t="s">
        <v>246</v>
      </c>
      <c r="D343" s="242" t="s">
        <v>974</v>
      </c>
      <c r="E343" s="243" t="s">
        <v>770</v>
      </c>
      <c r="F343" s="244" t="s">
        <v>768</v>
      </c>
      <c r="G343" s="247">
        <v>44509</v>
      </c>
      <c r="H343" s="246" t="s">
        <v>246</v>
      </c>
    </row>
    <row r="344" spans="1:8" ht="12.75" customHeight="1" x14ac:dyDescent="0.15">
      <c r="A344" s="22" t="str">
        <f t="shared" si="6"/>
        <v>105東京1208</v>
      </c>
      <c r="B344" s="19">
        <v>105</v>
      </c>
      <c r="C344" s="19" t="s">
        <v>79</v>
      </c>
      <c r="D344" s="242" t="s">
        <v>984</v>
      </c>
      <c r="E344" s="243" t="s">
        <v>771</v>
      </c>
      <c r="F344" s="244" t="s">
        <v>766</v>
      </c>
      <c r="G344" s="247">
        <v>44538</v>
      </c>
      <c r="H344" s="246" t="s">
        <v>238</v>
      </c>
    </row>
    <row r="345" spans="1:8" ht="12.75" customHeight="1" x14ac:dyDescent="0.15">
      <c r="A345" s="22" t="str">
        <f t="shared" si="6"/>
        <v>105東京0118</v>
      </c>
      <c r="B345" s="19">
        <v>105</v>
      </c>
      <c r="C345" s="19" t="s">
        <v>79</v>
      </c>
      <c r="D345" s="242" t="s">
        <v>979</v>
      </c>
      <c r="E345" s="243" t="s">
        <v>772</v>
      </c>
      <c r="F345" s="244" t="s">
        <v>766</v>
      </c>
      <c r="G345" s="247">
        <v>44579</v>
      </c>
      <c r="H345" s="246" t="s">
        <v>238</v>
      </c>
    </row>
    <row r="346" spans="1:8" ht="12.75" customHeight="1" x14ac:dyDescent="0.15">
      <c r="A346" s="22" t="str">
        <f t="shared" si="6"/>
        <v>106東京0716</v>
      </c>
      <c r="B346" s="19">
        <v>106</v>
      </c>
      <c r="C346" s="19" t="s">
        <v>79</v>
      </c>
      <c r="D346" s="242" t="s">
        <v>932</v>
      </c>
      <c r="E346" s="243" t="s">
        <v>773</v>
      </c>
      <c r="F346" s="244" t="s">
        <v>774</v>
      </c>
      <c r="G346" s="247">
        <v>44393</v>
      </c>
      <c r="H346" s="246" t="s">
        <v>238</v>
      </c>
    </row>
    <row r="347" spans="1:8" ht="12.75" customHeight="1" x14ac:dyDescent="0.15">
      <c r="A347" s="22" t="str">
        <f t="shared" si="6"/>
        <v>106東京1007</v>
      </c>
      <c r="B347" s="19">
        <v>106</v>
      </c>
      <c r="C347" s="19" t="s">
        <v>79</v>
      </c>
      <c r="D347" s="242" t="s">
        <v>1027</v>
      </c>
      <c r="E347" s="243" t="s">
        <v>775</v>
      </c>
      <c r="F347" s="244" t="s">
        <v>774</v>
      </c>
      <c r="G347" s="247">
        <v>44476</v>
      </c>
      <c r="H347" s="246" t="s">
        <v>238</v>
      </c>
    </row>
    <row r="348" spans="1:8" ht="12.75" customHeight="1" x14ac:dyDescent="0.15">
      <c r="A348" s="22" t="str">
        <f t="shared" si="6"/>
        <v>107オンライン1028</v>
      </c>
      <c r="B348" s="19">
        <v>107</v>
      </c>
      <c r="C348" s="19" t="s">
        <v>246</v>
      </c>
      <c r="D348" s="242" t="s">
        <v>1014</v>
      </c>
      <c r="E348" s="243" t="s">
        <v>776</v>
      </c>
      <c r="F348" s="244" t="s">
        <v>777</v>
      </c>
      <c r="G348" s="247">
        <v>44497</v>
      </c>
      <c r="H348" s="246" t="s">
        <v>246</v>
      </c>
    </row>
    <row r="349" spans="1:8" ht="12.75" customHeight="1" x14ac:dyDescent="0.15">
      <c r="A349" s="22" t="str">
        <f t="shared" si="6"/>
        <v>107オンライン0125</v>
      </c>
      <c r="B349" s="19">
        <v>107</v>
      </c>
      <c r="C349" s="19" t="s">
        <v>246</v>
      </c>
      <c r="D349" s="242" t="s">
        <v>967</v>
      </c>
      <c r="E349" s="243" t="s">
        <v>778</v>
      </c>
      <c r="F349" s="244" t="s">
        <v>777</v>
      </c>
      <c r="G349" s="247">
        <v>44586</v>
      </c>
      <c r="H349" s="246" t="s">
        <v>246</v>
      </c>
    </row>
    <row r="350" spans="1:8" ht="12.75" customHeight="1" x14ac:dyDescent="0.15">
      <c r="A350" s="22" t="str">
        <f t="shared" si="6"/>
        <v>108東京0625</v>
      </c>
      <c r="B350" s="19">
        <v>108</v>
      </c>
      <c r="C350" s="19" t="s">
        <v>79</v>
      </c>
      <c r="D350" s="242" t="s">
        <v>1036</v>
      </c>
      <c r="E350" s="243" t="s">
        <v>779</v>
      </c>
      <c r="F350" s="244" t="s">
        <v>780</v>
      </c>
      <c r="G350" s="247">
        <v>44372</v>
      </c>
      <c r="H350" s="246" t="s">
        <v>238</v>
      </c>
    </row>
    <row r="351" spans="1:8" ht="12.75" customHeight="1" x14ac:dyDescent="0.15">
      <c r="A351" s="22" t="str">
        <f t="shared" si="6"/>
        <v>108東京0928</v>
      </c>
      <c r="B351" s="19">
        <v>108</v>
      </c>
      <c r="C351" s="19" t="s">
        <v>79</v>
      </c>
      <c r="D351" s="242" t="s">
        <v>935</v>
      </c>
      <c r="E351" s="243" t="s">
        <v>781</v>
      </c>
      <c r="F351" s="244" t="s">
        <v>780</v>
      </c>
      <c r="G351" s="247">
        <v>44467</v>
      </c>
      <c r="H351" s="246" t="s">
        <v>238</v>
      </c>
    </row>
    <row r="352" spans="1:8" ht="12.75" customHeight="1" x14ac:dyDescent="0.15">
      <c r="A352" s="22" t="str">
        <f t="shared" si="6"/>
        <v>108東京1203</v>
      </c>
      <c r="B352" s="19">
        <v>108</v>
      </c>
      <c r="C352" s="19" t="s">
        <v>79</v>
      </c>
      <c r="D352" s="242" t="s">
        <v>996</v>
      </c>
      <c r="E352" s="243" t="s">
        <v>782</v>
      </c>
      <c r="F352" s="244" t="s">
        <v>780</v>
      </c>
      <c r="G352" s="247">
        <v>44533</v>
      </c>
      <c r="H352" s="246" t="s">
        <v>238</v>
      </c>
    </row>
    <row r="353" spans="1:8" ht="12.75" customHeight="1" x14ac:dyDescent="0.15">
      <c r="A353" s="22" t="str">
        <f t="shared" si="6"/>
        <v>108東京0218</v>
      </c>
      <c r="B353" s="19">
        <v>108</v>
      </c>
      <c r="C353" s="19" t="s">
        <v>79</v>
      </c>
      <c r="D353" s="242" t="s">
        <v>1048</v>
      </c>
      <c r="E353" s="243" t="s">
        <v>783</v>
      </c>
      <c r="F353" s="244" t="s">
        <v>780</v>
      </c>
      <c r="G353" s="247">
        <v>44610</v>
      </c>
      <c r="H353" s="246" t="s">
        <v>238</v>
      </c>
    </row>
    <row r="354" spans="1:8" ht="12.75" customHeight="1" x14ac:dyDescent="0.15">
      <c r="A354" s="22" t="str">
        <f t="shared" si="6"/>
        <v>109東京0922</v>
      </c>
      <c r="B354" s="19">
        <v>109</v>
      </c>
      <c r="C354" s="19" t="s">
        <v>79</v>
      </c>
      <c r="D354" s="242" t="s">
        <v>1030</v>
      </c>
      <c r="E354" s="243" t="s">
        <v>784</v>
      </c>
      <c r="F354" s="244" t="s">
        <v>785</v>
      </c>
      <c r="G354" s="247">
        <v>44461</v>
      </c>
      <c r="H354" s="246" t="s">
        <v>238</v>
      </c>
    </row>
    <row r="355" spans="1:8" ht="12.75" customHeight="1" x14ac:dyDescent="0.15">
      <c r="A355" s="22" t="str">
        <f t="shared" si="6"/>
        <v>109オンライン1102</v>
      </c>
      <c r="B355" s="19">
        <v>109</v>
      </c>
      <c r="C355" s="19" t="s">
        <v>246</v>
      </c>
      <c r="D355" s="242" t="s">
        <v>1020</v>
      </c>
      <c r="E355" s="243" t="s">
        <v>786</v>
      </c>
      <c r="F355" s="244" t="s">
        <v>787</v>
      </c>
      <c r="G355" s="247">
        <v>44502</v>
      </c>
      <c r="H355" s="246" t="s">
        <v>246</v>
      </c>
    </row>
    <row r="356" spans="1:8" ht="12.75" customHeight="1" x14ac:dyDescent="0.15">
      <c r="A356" s="22" t="str">
        <f t="shared" si="6"/>
        <v>109東京0304</v>
      </c>
      <c r="B356" s="19">
        <v>109</v>
      </c>
      <c r="C356" s="19" t="s">
        <v>79</v>
      </c>
      <c r="D356" s="242" t="s">
        <v>1062</v>
      </c>
      <c r="E356" s="243" t="s">
        <v>788</v>
      </c>
      <c r="F356" s="244" t="s">
        <v>785</v>
      </c>
      <c r="G356" s="247">
        <v>44624</v>
      </c>
      <c r="H356" s="246" t="s">
        <v>238</v>
      </c>
    </row>
    <row r="357" spans="1:8" ht="12.75" customHeight="1" x14ac:dyDescent="0.15">
      <c r="A357" s="22" t="str">
        <f t="shared" si="6"/>
        <v>110東京0707</v>
      </c>
      <c r="B357" s="19">
        <v>110</v>
      </c>
      <c r="C357" s="19" t="s">
        <v>79</v>
      </c>
      <c r="D357" s="242" t="s">
        <v>969</v>
      </c>
      <c r="E357" s="243" t="s">
        <v>789</v>
      </c>
      <c r="F357" s="244" t="s">
        <v>790</v>
      </c>
      <c r="G357" s="247">
        <v>44384</v>
      </c>
      <c r="H357" s="246" t="s">
        <v>238</v>
      </c>
    </row>
    <row r="358" spans="1:8" ht="12.75" customHeight="1" x14ac:dyDescent="0.15">
      <c r="A358" s="22" t="str">
        <f t="shared" si="6"/>
        <v>110オンライン1115</v>
      </c>
      <c r="B358" s="19">
        <v>110</v>
      </c>
      <c r="C358" s="19" t="s">
        <v>246</v>
      </c>
      <c r="D358" s="242" t="s">
        <v>1063</v>
      </c>
      <c r="E358" s="243" t="s">
        <v>791</v>
      </c>
      <c r="F358" s="244" t="s">
        <v>792</v>
      </c>
      <c r="G358" s="247">
        <v>44515</v>
      </c>
      <c r="H358" s="246" t="s">
        <v>246</v>
      </c>
    </row>
    <row r="359" spans="1:8" s="17" customFormat="1" ht="12.75" customHeight="1" x14ac:dyDescent="0.15">
      <c r="A359" s="22" t="str">
        <f t="shared" si="6"/>
        <v>110東京0217</v>
      </c>
      <c r="B359" s="19">
        <v>110</v>
      </c>
      <c r="C359" s="19" t="s">
        <v>79</v>
      </c>
      <c r="D359" s="242" t="s">
        <v>997</v>
      </c>
      <c r="E359" s="243" t="s">
        <v>793</v>
      </c>
      <c r="F359" s="244" t="s">
        <v>790</v>
      </c>
      <c r="G359" s="247">
        <v>44609</v>
      </c>
      <c r="H359" s="246" t="s">
        <v>238</v>
      </c>
    </row>
    <row r="360" spans="1:8" ht="12.75" customHeight="1" x14ac:dyDescent="0.15">
      <c r="A360" s="22" t="str">
        <f t="shared" si="6"/>
        <v>111オンライン0901</v>
      </c>
      <c r="B360" s="19">
        <v>111</v>
      </c>
      <c r="C360" s="19" t="s">
        <v>246</v>
      </c>
      <c r="D360" s="242" t="s">
        <v>1051</v>
      </c>
      <c r="E360" s="243" t="s">
        <v>794</v>
      </c>
      <c r="F360" s="244" t="s">
        <v>795</v>
      </c>
      <c r="G360" s="247">
        <v>44440</v>
      </c>
      <c r="H360" s="246" t="s">
        <v>246</v>
      </c>
    </row>
    <row r="361" spans="1:8" ht="12.75" customHeight="1" x14ac:dyDescent="0.15">
      <c r="A361" s="22" t="str">
        <f t="shared" si="6"/>
        <v>111東京0201</v>
      </c>
      <c r="B361" s="19">
        <v>111</v>
      </c>
      <c r="C361" s="19" t="s">
        <v>79</v>
      </c>
      <c r="D361" s="242" t="s">
        <v>965</v>
      </c>
      <c r="E361" s="243" t="s">
        <v>796</v>
      </c>
      <c r="F361" s="244" t="s">
        <v>797</v>
      </c>
      <c r="G361" s="247">
        <v>44593</v>
      </c>
      <c r="H361" s="246" t="s">
        <v>238</v>
      </c>
    </row>
    <row r="362" spans="1:8" ht="12.75" customHeight="1" x14ac:dyDescent="0.15">
      <c r="A362" s="22" t="str">
        <f t="shared" si="6"/>
        <v>112東京0902</v>
      </c>
      <c r="B362" s="19">
        <v>112</v>
      </c>
      <c r="C362" s="19" t="s">
        <v>79</v>
      </c>
      <c r="D362" s="242" t="s">
        <v>950</v>
      </c>
      <c r="E362" s="243" t="s">
        <v>798</v>
      </c>
      <c r="F362" s="244" t="s">
        <v>799</v>
      </c>
      <c r="G362" s="245" t="s">
        <v>285</v>
      </c>
      <c r="H362" s="246" t="s">
        <v>238</v>
      </c>
    </row>
    <row r="363" spans="1:8" ht="12.75" customHeight="1" x14ac:dyDescent="0.15">
      <c r="A363" s="22" t="str">
        <f t="shared" si="6"/>
        <v>112東京0303</v>
      </c>
      <c r="B363" s="19">
        <v>112</v>
      </c>
      <c r="C363" s="19" t="s">
        <v>79</v>
      </c>
      <c r="D363" s="242" t="s">
        <v>952</v>
      </c>
      <c r="E363" s="243" t="s">
        <v>800</v>
      </c>
      <c r="F363" s="244" t="s">
        <v>799</v>
      </c>
      <c r="G363" s="245" t="s">
        <v>290</v>
      </c>
      <c r="H363" s="246" t="s">
        <v>238</v>
      </c>
    </row>
    <row r="364" spans="1:8" ht="12.75" customHeight="1" x14ac:dyDescent="0.15">
      <c r="A364" s="22" t="str">
        <f t="shared" si="6"/>
        <v>113東京0624</v>
      </c>
      <c r="B364" s="19">
        <v>113</v>
      </c>
      <c r="C364" s="19" t="s">
        <v>79</v>
      </c>
      <c r="D364" s="242" t="s">
        <v>1059</v>
      </c>
      <c r="E364" s="243" t="s">
        <v>801</v>
      </c>
      <c r="F364" s="244" t="s">
        <v>802</v>
      </c>
      <c r="G364" s="247">
        <v>44371</v>
      </c>
      <c r="H364" s="246" t="s">
        <v>238</v>
      </c>
    </row>
    <row r="365" spans="1:8" ht="12.75" customHeight="1" x14ac:dyDescent="0.15">
      <c r="A365" s="22" t="str">
        <f t="shared" si="6"/>
        <v>113オンライン0818</v>
      </c>
      <c r="B365" s="19">
        <v>113</v>
      </c>
      <c r="C365" s="19" t="s">
        <v>246</v>
      </c>
      <c r="D365" s="242" t="s">
        <v>955</v>
      </c>
      <c r="E365" s="243" t="s">
        <v>803</v>
      </c>
      <c r="F365" s="244" t="s">
        <v>804</v>
      </c>
      <c r="G365" s="247">
        <v>44426</v>
      </c>
      <c r="H365" s="246" t="s">
        <v>246</v>
      </c>
    </row>
    <row r="366" spans="1:8" ht="12.75" customHeight="1" x14ac:dyDescent="0.15">
      <c r="A366" s="22" t="str">
        <f t="shared" si="6"/>
        <v>113東京1005</v>
      </c>
      <c r="B366" s="19">
        <v>113</v>
      </c>
      <c r="C366" s="19" t="s">
        <v>79</v>
      </c>
      <c r="D366" s="242" t="s">
        <v>1002</v>
      </c>
      <c r="E366" s="243" t="s">
        <v>805</v>
      </c>
      <c r="F366" s="244" t="s">
        <v>802</v>
      </c>
      <c r="G366" s="247">
        <v>44474</v>
      </c>
      <c r="H366" s="246" t="s">
        <v>238</v>
      </c>
    </row>
    <row r="367" spans="1:8" ht="12.75" customHeight="1" x14ac:dyDescent="0.15">
      <c r="A367" s="22" t="str">
        <f t="shared" si="6"/>
        <v>113オンライン1202</v>
      </c>
      <c r="B367" s="19">
        <v>113</v>
      </c>
      <c r="C367" s="19" t="s">
        <v>246</v>
      </c>
      <c r="D367" s="242" t="s">
        <v>937</v>
      </c>
      <c r="E367" s="243" t="s">
        <v>806</v>
      </c>
      <c r="F367" s="244" t="s">
        <v>804</v>
      </c>
      <c r="G367" s="247">
        <v>44532</v>
      </c>
      <c r="H367" s="246" t="s">
        <v>246</v>
      </c>
    </row>
    <row r="368" spans="1:8" ht="12.75" customHeight="1" x14ac:dyDescent="0.15">
      <c r="A368" s="22" t="str">
        <f t="shared" si="6"/>
        <v>113東京0310</v>
      </c>
      <c r="B368" s="19">
        <v>113</v>
      </c>
      <c r="C368" s="19" t="s">
        <v>79</v>
      </c>
      <c r="D368" s="242" t="s">
        <v>1022</v>
      </c>
      <c r="E368" s="243" t="s">
        <v>807</v>
      </c>
      <c r="F368" s="244" t="s">
        <v>802</v>
      </c>
      <c r="G368" s="247">
        <v>44630</v>
      </c>
      <c r="H368" s="246" t="s">
        <v>238</v>
      </c>
    </row>
    <row r="369" spans="1:8" ht="12.75" customHeight="1" x14ac:dyDescent="0.15">
      <c r="A369" s="22" t="str">
        <f t="shared" si="6"/>
        <v>114東京0701</v>
      </c>
      <c r="B369" s="19">
        <v>114</v>
      </c>
      <c r="C369" s="19" t="s">
        <v>79</v>
      </c>
      <c r="D369" s="242" t="s">
        <v>961</v>
      </c>
      <c r="E369" s="243" t="s">
        <v>808</v>
      </c>
      <c r="F369" s="244" t="s">
        <v>809</v>
      </c>
      <c r="G369" s="245" t="s">
        <v>310</v>
      </c>
      <c r="H369" s="246" t="s">
        <v>238</v>
      </c>
    </row>
    <row r="370" spans="1:8" ht="12.75" customHeight="1" x14ac:dyDescent="0.15">
      <c r="A370" s="22" t="str">
        <f t="shared" si="6"/>
        <v>114オンライン1005</v>
      </c>
      <c r="B370" s="19">
        <v>114</v>
      </c>
      <c r="C370" s="19" t="s">
        <v>246</v>
      </c>
      <c r="D370" s="242" t="s">
        <v>1002</v>
      </c>
      <c r="E370" s="243" t="s">
        <v>810</v>
      </c>
      <c r="F370" s="244" t="s">
        <v>811</v>
      </c>
      <c r="G370" s="245" t="s">
        <v>436</v>
      </c>
      <c r="H370" s="246" t="s">
        <v>246</v>
      </c>
    </row>
    <row r="371" spans="1:8" ht="12.75" customHeight="1" x14ac:dyDescent="0.15">
      <c r="A371" s="22" t="str">
        <f t="shared" si="6"/>
        <v>114東京0203</v>
      </c>
      <c r="B371" s="19">
        <v>114</v>
      </c>
      <c r="C371" s="19" t="s">
        <v>79</v>
      </c>
      <c r="D371" s="242" t="s">
        <v>938</v>
      </c>
      <c r="E371" s="243" t="s">
        <v>812</v>
      </c>
      <c r="F371" s="244" t="s">
        <v>809</v>
      </c>
      <c r="G371" s="245" t="s">
        <v>253</v>
      </c>
      <c r="H371" s="246" t="s">
        <v>238</v>
      </c>
    </row>
    <row r="372" spans="1:8" ht="12.75" customHeight="1" x14ac:dyDescent="0.15">
      <c r="A372" s="22" t="str">
        <f t="shared" si="6"/>
        <v>115東京0803</v>
      </c>
      <c r="B372" s="19">
        <v>115</v>
      </c>
      <c r="C372" s="19" t="s">
        <v>79</v>
      </c>
      <c r="D372" s="242" t="s">
        <v>972</v>
      </c>
      <c r="E372" s="243" t="s">
        <v>813</v>
      </c>
      <c r="F372" s="244" t="s">
        <v>814</v>
      </c>
      <c r="G372" s="245" t="s">
        <v>341</v>
      </c>
      <c r="H372" s="246" t="s">
        <v>238</v>
      </c>
    </row>
    <row r="373" spans="1:8" ht="12.75" customHeight="1" x14ac:dyDescent="0.15">
      <c r="A373" s="22" t="str">
        <f t="shared" si="6"/>
        <v>115東京0224</v>
      </c>
      <c r="B373" s="19">
        <v>115</v>
      </c>
      <c r="C373" s="19" t="s">
        <v>79</v>
      </c>
      <c r="D373" s="242" t="s">
        <v>949</v>
      </c>
      <c r="E373" s="243" t="s">
        <v>815</v>
      </c>
      <c r="F373" s="244" t="s">
        <v>814</v>
      </c>
      <c r="G373" s="245" t="s">
        <v>282</v>
      </c>
      <c r="H373" s="246" t="s">
        <v>238</v>
      </c>
    </row>
    <row r="374" spans="1:8" ht="12.75" customHeight="1" x14ac:dyDescent="0.15">
      <c r="A374" s="22" t="str">
        <f t="shared" si="6"/>
        <v>116東京0722</v>
      </c>
      <c r="B374" s="19">
        <v>116</v>
      </c>
      <c r="C374" s="19" t="s">
        <v>79</v>
      </c>
      <c r="D374" s="242" t="s">
        <v>1064</v>
      </c>
      <c r="E374" s="243" t="s">
        <v>816</v>
      </c>
      <c r="F374" s="244" t="s">
        <v>817</v>
      </c>
      <c r="G374" s="247">
        <v>44398</v>
      </c>
      <c r="H374" s="246" t="s">
        <v>238</v>
      </c>
    </row>
    <row r="375" spans="1:8" ht="12.75" customHeight="1" x14ac:dyDescent="0.15">
      <c r="A375" s="22" t="str">
        <f t="shared" si="6"/>
        <v>116オンライン0119</v>
      </c>
      <c r="B375" s="19">
        <v>116</v>
      </c>
      <c r="C375" s="19" t="s">
        <v>246</v>
      </c>
      <c r="D375" s="242" t="s">
        <v>1032</v>
      </c>
      <c r="E375" s="243" t="s">
        <v>818</v>
      </c>
      <c r="F375" s="244" t="s">
        <v>819</v>
      </c>
      <c r="G375" s="247">
        <v>44580</v>
      </c>
      <c r="H375" s="246" t="s">
        <v>246</v>
      </c>
    </row>
    <row r="376" spans="1:8" ht="12.75" customHeight="1" x14ac:dyDescent="0.15">
      <c r="A376" s="22" t="str">
        <f t="shared" si="6"/>
        <v>117東京0629</v>
      </c>
      <c r="B376" s="19">
        <v>117</v>
      </c>
      <c r="C376" s="19" t="s">
        <v>79</v>
      </c>
      <c r="D376" s="242" t="s">
        <v>1012</v>
      </c>
      <c r="E376" s="243" t="s">
        <v>820</v>
      </c>
      <c r="F376" s="244" t="s">
        <v>821</v>
      </c>
      <c r="G376" s="245" t="s">
        <v>479</v>
      </c>
      <c r="H376" s="246" t="s">
        <v>238</v>
      </c>
    </row>
    <row r="377" spans="1:8" ht="12.75" customHeight="1" x14ac:dyDescent="0.15">
      <c r="A377" s="22" t="str">
        <f t="shared" si="6"/>
        <v>117オンライン1109</v>
      </c>
      <c r="B377" s="19">
        <v>117</v>
      </c>
      <c r="C377" s="19" t="s">
        <v>246</v>
      </c>
      <c r="D377" s="242" t="s">
        <v>974</v>
      </c>
      <c r="E377" s="243" t="s">
        <v>822</v>
      </c>
      <c r="F377" s="244" t="s">
        <v>823</v>
      </c>
      <c r="G377" s="245" t="s">
        <v>345</v>
      </c>
      <c r="H377" s="246" t="s">
        <v>246</v>
      </c>
    </row>
    <row r="378" spans="1:8" ht="12.75" customHeight="1" x14ac:dyDescent="0.15">
      <c r="A378" s="22" t="str">
        <f t="shared" si="6"/>
        <v>118オンライン0708</v>
      </c>
      <c r="B378" s="19">
        <v>118</v>
      </c>
      <c r="C378" s="19" t="s">
        <v>246</v>
      </c>
      <c r="D378" s="242" t="s">
        <v>988</v>
      </c>
      <c r="E378" s="243" t="s">
        <v>824</v>
      </c>
      <c r="F378" s="244" t="s">
        <v>825</v>
      </c>
      <c r="G378" s="245" t="s">
        <v>395</v>
      </c>
      <c r="H378" s="246" t="s">
        <v>246</v>
      </c>
    </row>
    <row r="379" spans="1:8" ht="12.75" customHeight="1" x14ac:dyDescent="0.15">
      <c r="A379" s="22" t="str">
        <f t="shared" si="6"/>
        <v>118東京0928</v>
      </c>
      <c r="B379" s="19">
        <v>118</v>
      </c>
      <c r="C379" s="19" t="s">
        <v>79</v>
      </c>
      <c r="D379" s="242" t="s">
        <v>935</v>
      </c>
      <c r="E379" s="243" t="s">
        <v>826</v>
      </c>
      <c r="F379" s="244" t="s">
        <v>827</v>
      </c>
      <c r="G379" s="245" t="s">
        <v>245</v>
      </c>
      <c r="H379" s="246" t="s">
        <v>238</v>
      </c>
    </row>
    <row r="380" spans="1:8" ht="12.75" customHeight="1" x14ac:dyDescent="0.15">
      <c r="A380" s="22" t="str">
        <f t="shared" si="6"/>
        <v>118東京0214</v>
      </c>
      <c r="B380" s="19">
        <v>118</v>
      </c>
      <c r="C380" s="19" t="s">
        <v>79</v>
      </c>
      <c r="D380" s="242" t="s">
        <v>1065</v>
      </c>
      <c r="E380" s="243" t="s">
        <v>828</v>
      </c>
      <c r="F380" s="244" t="s">
        <v>827</v>
      </c>
      <c r="G380" s="245" t="s">
        <v>829</v>
      </c>
      <c r="H380" s="246" t="s">
        <v>238</v>
      </c>
    </row>
    <row r="381" spans="1:8" ht="12.75" customHeight="1" x14ac:dyDescent="0.15">
      <c r="A381" s="22" t="str">
        <f t="shared" si="6"/>
        <v>119東京0824</v>
      </c>
      <c r="B381" s="19">
        <v>119</v>
      </c>
      <c r="C381" s="19" t="s">
        <v>79</v>
      </c>
      <c r="D381" s="242" t="s">
        <v>948</v>
      </c>
      <c r="E381" s="243" t="s">
        <v>830</v>
      </c>
      <c r="F381" s="244" t="s">
        <v>831</v>
      </c>
      <c r="G381" s="247">
        <v>44432</v>
      </c>
      <c r="H381" s="246" t="s">
        <v>238</v>
      </c>
    </row>
    <row r="382" spans="1:8" ht="12.75" customHeight="1" x14ac:dyDescent="0.15">
      <c r="A382" s="22" t="str">
        <f t="shared" si="6"/>
        <v>119オンライン0928</v>
      </c>
      <c r="B382" s="19">
        <v>119</v>
      </c>
      <c r="C382" s="19" t="s">
        <v>246</v>
      </c>
      <c r="D382" s="242" t="s">
        <v>935</v>
      </c>
      <c r="E382" s="243" t="s">
        <v>832</v>
      </c>
      <c r="F382" s="244" t="s">
        <v>833</v>
      </c>
      <c r="G382" s="247">
        <v>44467</v>
      </c>
      <c r="H382" s="246" t="s">
        <v>246</v>
      </c>
    </row>
    <row r="383" spans="1:8" ht="12.75" customHeight="1" x14ac:dyDescent="0.15">
      <c r="A383" s="22" t="str">
        <f t="shared" si="6"/>
        <v>119東京1102</v>
      </c>
      <c r="B383" s="19">
        <v>119</v>
      </c>
      <c r="C383" s="19" t="s">
        <v>79</v>
      </c>
      <c r="D383" s="242" t="s">
        <v>1020</v>
      </c>
      <c r="E383" s="243" t="s">
        <v>834</v>
      </c>
      <c r="F383" s="244" t="s">
        <v>831</v>
      </c>
      <c r="G383" s="247">
        <v>44502</v>
      </c>
      <c r="H383" s="246" t="s">
        <v>238</v>
      </c>
    </row>
    <row r="384" spans="1:8" ht="12.75" customHeight="1" x14ac:dyDescent="0.15">
      <c r="A384" s="22" t="str">
        <f t="shared" si="6"/>
        <v>119東京0121</v>
      </c>
      <c r="B384" s="19">
        <v>119</v>
      </c>
      <c r="C384" s="19" t="s">
        <v>79</v>
      </c>
      <c r="D384" s="242" t="s">
        <v>1016</v>
      </c>
      <c r="E384" s="243" t="s">
        <v>835</v>
      </c>
      <c r="F384" s="244" t="s">
        <v>831</v>
      </c>
      <c r="G384" s="247">
        <v>44582</v>
      </c>
      <c r="H384" s="246" t="s">
        <v>238</v>
      </c>
    </row>
    <row r="385" spans="1:8" ht="12.75" customHeight="1" x14ac:dyDescent="0.15">
      <c r="A385" s="22" t="str">
        <f t="shared" si="6"/>
        <v>120オンライン1111</v>
      </c>
      <c r="B385" s="19">
        <v>120</v>
      </c>
      <c r="C385" s="19" t="s">
        <v>246</v>
      </c>
      <c r="D385" s="242" t="s">
        <v>1011</v>
      </c>
      <c r="E385" s="243" t="s">
        <v>836</v>
      </c>
      <c r="F385" s="244" t="s">
        <v>837</v>
      </c>
      <c r="G385" s="247">
        <v>44511</v>
      </c>
      <c r="H385" s="246" t="s">
        <v>246</v>
      </c>
    </row>
    <row r="386" spans="1:8" ht="12.75" customHeight="1" x14ac:dyDescent="0.15">
      <c r="A386" s="22" t="str">
        <f t="shared" si="6"/>
        <v>120東京0128</v>
      </c>
      <c r="B386" s="19">
        <v>120</v>
      </c>
      <c r="C386" s="19" t="s">
        <v>79</v>
      </c>
      <c r="D386" s="242" t="s">
        <v>1023</v>
      </c>
      <c r="E386" s="243" t="s">
        <v>838</v>
      </c>
      <c r="F386" s="244" t="s">
        <v>839</v>
      </c>
      <c r="G386" s="247">
        <v>44589</v>
      </c>
      <c r="H386" s="246" t="s">
        <v>238</v>
      </c>
    </row>
    <row r="387" spans="1:8" ht="12.75" customHeight="1" x14ac:dyDescent="0.15">
      <c r="A387" s="22" t="str">
        <f t="shared" si="6"/>
        <v>121東京0721</v>
      </c>
      <c r="B387" s="19">
        <v>121</v>
      </c>
      <c r="C387" s="19" t="s">
        <v>79</v>
      </c>
      <c r="D387" s="242" t="s">
        <v>1052</v>
      </c>
      <c r="E387" s="243" t="s">
        <v>840</v>
      </c>
      <c r="F387" s="244" t="s">
        <v>841</v>
      </c>
      <c r="G387" s="247">
        <v>44398</v>
      </c>
      <c r="H387" s="246" t="s">
        <v>238</v>
      </c>
    </row>
    <row r="388" spans="1:8" ht="12.75" customHeight="1" x14ac:dyDescent="0.15">
      <c r="A388" s="22" t="str">
        <f t="shared" si="6"/>
        <v>121オンライン0909</v>
      </c>
      <c r="B388" s="19">
        <v>121</v>
      </c>
      <c r="C388" s="19" t="s">
        <v>246</v>
      </c>
      <c r="D388" s="242" t="s">
        <v>942</v>
      </c>
      <c r="E388" s="243" t="s">
        <v>842</v>
      </c>
      <c r="F388" s="244" t="s">
        <v>843</v>
      </c>
      <c r="G388" s="247">
        <v>44448</v>
      </c>
      <c r="H388" s="246" t="s">
        <v>246</v>
      </c>
    </row>
    <row r="389" spans="1:8" ht="12.75" customHeight="1" x14ac:dyDescent="0.15">
      <c r="A389" s="22" t="str">
        <f t="shared" si="6"/>
        <v>122東京0901</v>
      </c>
      <c r="B389" s="19">
        <v>122</v>
      </c>
      <c r="C389" s="19" t="s">
        <v>79</v>
      </c>
      <c r="D389" s="242" t="s">
        <v>1051</v>
      </c>
      <c r="E389" s="243" t="s">
        <v>844</v>
      </c>
      <c r="F389" s="244" t="s">
        <v>845</v>
      </c>
      <c r="G389" s="247">
        <v>44440</v>
      </c>
      <c r="H389" s="246" t="s">
        <v>238</v>
      </c>
    </row>
    <row r="390" spans="1:8" ht="12.75" customHeight="1" x14ac:dyDescent="0.15">
      <c r="A390" s="22" t="str">
        <f t="shared" si="6"/>
        <v>122オンライン1111</v>
      </c>
      <c r="B390" s="19">
        <v>122</v>
      </c>
      <c r="C390" s="19" t="s">
        <v>246</v>
      </c>
      <c r="D390" s="242" t="s">
        <v>1011</v>
      </c>
      <c r="E390" s="243" t="s">
        <v>846</v>
      </c>
      <c r="F390" s="244" t="s">
        <v>847</v>
      </c>
      <c r="G390" s="247">
        <v>44511</v>
      </c>
      <c r="H390" s="246" t="s">
        <v>246</v>
      </c>
    </row>
    <row r="391" spans="1:8" ht="12.75" customHeight="1" x14ac:dyDescent="0.15">
      <c r="A391" s="22" t="str">
        <f t="shared" si="6"/>
        <v>122東京0127</v>
      </c>
      <c r="B391" s="19">
        <v>122</v>
      </c>
      <c r="C391" s="19" t="s">
        <v>79</v>
      </c>
      <c r="D391" s="242" t="s">
        <v>1005</v>
      </c>
      <c r="E391" s="243" t="s">
        <v>848</v>
      </c>
      <c r="F391" s="244" t="s">
        <v>845</v>
      </c>
      <c r="G391" s="247">
        <v>44588</v>
      </c>
      <c r="H391" s="246" t="s">
        <v>238</v>
      </c>
    </row>
    <row r="392" spans="1:8" ht="12.75" customHeight="1" x14ac:dyDescent="0.15">
      <c r="A392" s="22" t="str">
        <f t="shared" ref="A392:A441" si="7">CONCATENATE(B392,C392,D392)</f>
        <v>123東京0616</v>
      </c>
      <c r="B392" s="19">
        <v>123</v>
      </c>
      <c r="C392" s="19" t="s">
        <v>79</v>
      </c>
      <c r="D392" s="242" t="s">
        <v>953</v>
      </c>
      <c r="E392" s="243" t="s">
        <v>849</v>
      </c>
      <c r="F392" s="244" t="s">
        <v>850</v>
      </c>
      <c r="G392" s="247">
        <v>44363</v>
      </c>
      <c r="H392" s="246" t="s">
        <v>238</v>
      </c>
    </row>
    <row r="393" spans="1:8" ht="12.75" customHeight="1" x14ac:dyDescent="0.15">
      <c r="A393" s="22" t="str">
        <f t="shared" si="7"/>
        <v>123オンライン0902</v>
      </c>
      <c r="B393" s="19">
        <v>123</v>
      </c>
      <c r="C393" s="19" t="s">
        <v>246</v>
      </c>
      <c r="D393" s="242" t="s">
        <v>950</v>
      </c>
      <c r="E393" s="243" t="s">
        <v>851</v>
      </c>
      <c r="F393" s="244" t="s">
        <v>852</v>
      </c>
      <c r="G393" s="247">
        <v>44441</v>
      </c>
      <c r="H393" s="246" t="s">
        <v>246</v>
      </c>
    </row>
    <row r="394" spans="1:8" ht="12.75" customHeight="1" x14ac:dyDescent="0.15">
      <c r="A394" s="22" t="str">
        <f t="shared" si="7"/>
        <v>123東京1013</v>
      </c>
      <c r="B394" s="19">
        <v>123</v>
      </c>
      <c r="C394" s="19" t="s">
        <v>79</v>
      </c>
      <c r="D394" s="242" t="s">
        <v>968</v>
      </c>
      <c r="E394" s="243" t="s">
        <v>853</v>
      </c>
      <c r="F394" s="244" t="s">
        <v>850</v>
      </c>
      <c r="G394" s="247">
        <v>44482</v>
      </c>
      <c r="H394" s="246" t="s">
        <v>238</v>
      </c>
    </row>
    <row r="395" spans="1:8" ht="12.75" customHeight="1" x14ac:dyDescent="0.15">
      <c r="A395" s="22" t="str">
        <f t="shared" si="7"/>
        <v>123オンライン1208</v>
      </c>
      <c r="B395" s="19">
        <v>123</v>
      </c>
      <c r="C395" s="19" t="s">
        <v>246</v>
      </c>
      <c r="D395" s="242" t="s">
        <v>984</v>
      </c>
      <c r="E395" s="243" t="s">
        <v>854</v>
      </c>
      <c r="F395" s="244" t="s">
        <v>852</v>
      </c>
      <c r="G395" s="247">
        <v>44538</v>
      </c>
      <c r="H395" s="246" t="s">
        <v>246</v>
      </c>
    </row>
    <row r="396" spans="1:8" ht="12.75" customHeight="1" x14ac:dyDescent="0.15">
      <c r="A396" s="22" t="str">
        <f t="shared" si="7"/>
        <v>123東京0125</v>
      </c>
      <c r="B396" s="19">
        <v>123</v>
      </c>
      <c r="C396" s="19" t="s">
        <v>79</v>
      </c>
      <c r="D396" s="242" t="s">
        <v>967</v>
      </c>
      <c r="E396" s="243" t="s">
        <v>855</v>
      </c>
      <c r="F396" s="244" t="s">
        <v>850</v>
      </c>
      <c r="G396" s="247">
        <v>44586</v>
      </c>
      <c r="H396" s="246" t="s">
        <v>238</v>
      </c>
    </row>
    <row r="397" spans="1:8" ht="12.75" customHeight="1" x14ac:dyDescent="0.15">
      <c r="A397" s="22" t="str">
        <f t="shared" si="7"/>
        <v>124東京0617</v>
      </c>
      <c r="B397" s="19">
        <v>124</v>
      </c>
      <c r="C397" s="19" t="s">
        <v>79</v>
      </c>
      <c r="D397" s="242" t="s">
        <v>1018</v>
      </c>
      <c r="E397" s="243" t="s">
        <v>856</v>
      </c>
      <c r="F397" s="244" t="s">
        <v>857</v>
      </c>
      <c r="G397" s="247">
        <v>44364</v>
      </c>
      <c r="H397" s="246" t="s">
        <v>238</v>
      </c>
    </row>
    <row r="398" spans="1:8" s="17" customFormat="1" ht="12.75" customHeight="1" x14ac:dyDescent="0.15">
      <c r="A398" s="22" t="str">
        <f t="shared" si="7"/>
        <v>124東京0126</v>
      </c>
      <c r="B398" s="19">
        <v>124</v>
      </c>
      <c r="C398" s="19" t="s">
        <v>79</v>
      </c>
      <c r="D398" s="242" t="s">
        <v>947</v>
      </c>
      <c r="E398" s="243" t="s">
        <v>858</v>
      </c>
      <c r="F398" s="244" t="s">
        <v>857</v>
      </c>
      <c r="G398" s="247">
        <v>44587</v>
      </c>
      <c r="H398" s="246" t="s">
        <v>238</v>
      </c>
    </row>
    <row r="399" spans="1:8" s="17" customFormat="1" ht="12.75" customHeight="1" x14ac:dyDescent="0.15">
      <c r="A399" s="22" t="str">
        <f t="shared" si="7"/>
        <v>125東京0629</v>
      </c>
      <c r="B399" s="19">
        <v>125</v>
      </c>
      <c r="C399" s="19" t="s">
        <v>79</v>
      </c>
      <c r="D399" s="242" t="s">
        <v>1012</v>
      </c>
      <c r="E399" s="243" t="s">
        <v>859</v>
      </c>
      <c r="F399" s="244" t="s">
        <v>860</v>
      </c>
      <c r="G399" s="245" t="s">
        <v>479</v>
      </c>
      <c r="H399" s="246" t="s">
        <v>238</v>
      </c>
    </row>
    <row r="400" spans="1:8" s="17" customFormat="1" ht="12.75" customHeight="1" x14ac:dyDescent="0.15">
      <c r="A400" s="22" t="str">
        <f t="shared" si="7"/>
        <v>125東京1007</v>
      </c>
      <c r="B400" s="19">
        <v>125</v>
      </c>
      <c r="C400" s="19" t="s">
        <v>79</v>
      </c>
      <c r="D400" s="242" t="s">
        <v>1027</v>
      </c>
      <c r="E400" s="243" t="s">
        <v>861</v>
      </c>
      <c r="F400" s="244" t="s">
        <v>860</v>
      </c>
      <c r="G400" s="245" t="s">
        <v>558</v>
      </c>
      <c r="H400" s="246" t="s">
        <v>238</v>
      </c>
    </row>
    <row r="401" spans="1:8" s="17" customFormat="1" ht="12.75" customHeight="1" x14ac:dyDescent="0.15">
      <c r="A401" s="22" t="str">
        <f t="shared" si="7"/>
        <v>126東京0713</v>
      </c>
      <c r="B401" s="19">
        <v>126</v>
      </c>
      <c r="C401" s="19" t="s">
        <v>79</v>
      </c>
      <c r="D401" s="242" t="s">
        <v>982</v>
      </c>
      <c r="E401" s="243" t="s">
        <v>862</v>
      </c>
      <c r="F401" s="244" t="s">
        <v>863</v>
      </c>
      <c r="G401" s="247">
        <v>44390</v>
      </c>
      <c r="H401" s="246" t="s">
        <v>238</v>
      </c>
    </row>
    <row r="402" spans="1:8" s="17" customFormat="1" ht="12.75" customHeight="1" x14ac:dyDescent="0.15">
      <c r="A402" s="22" t="str">
        <f t="shared" si="7"/>
        <v>126東京1111</v>
      </c>
      <c r="B402" s="19">
        <v>126</v>
      </c>
      <c r="C402" s="19" t="s">
        <v>79</v>
      </c>
      <c r="D402" s="242" t="s">
        <v>1011</v>
      </c>
      <c r="E402" s="243" t="s">
        <v>864</v>
      </c>
      <c r="F402" s="244" t="s">
        <v>863</v>
      </c>
      <c r="G402" s="247">
        <v>44511</v>
      </c>
      <c r="H402" s="246" t="s">
        <v>238</v>
      </c>
    </row>
    <row r="403" spans="1:8" s="17" customFormat="1" ht="12.75" customHeight="1" x14ac:dyDescent="0.15">
      <c r="A403" s="22" t="str">
        <f t="shared" si="7"/>
        <v>127東京0615</v>
      </c>
      <c r="B403" s="19">
        <v>127</v>
      </c>
      <c r="C403" s="19" t="s">
        <v>79</v>
      </c>
      <c r="D403" s="242" t="s">
        <v>976</v>
      </c>
      <c r="E403" s="243" t="s">
        <v>865</v>
      </c>
      <c r="F403" s="244" t="s">
        <v>866</v>
      </c>
      <c r="G403" s="247">
        <v>44362</v>
      </c>
      <c r="H403" s="246" t="s">
        <v>238</v>
      </c>
    </row>
    <row r="404" spans="1:8" s="17" customFormat="1" ht="12.75" customHeight="1" x14ac:dyDescent="0.15">
      <c r="A404" s="22" t="str">
        <f t="shared" si="7"/>
        <v>127東京0901</v>
      </c>
      <c r="B404" s="19">
        <v>127</v>
      </c>
      <c r="C404" s="19" t="s">
        <v>79</v>
      </c>
      <c r="D404" s="242" t="s">
        <v>1051</v>
      </c>
      <c r="E404" s="243" t="s">
        <v>867</v>
      </c>
      <c r="F404" s="244" t="s">
        <v>866</v>
      </c>
      <c r="G404" s="247">
        <v>44440</v>
      </c>
      <c r="H404" s="246" t="s">
        <v>238</v>
      </c>
    </row>
    <row r="405" spans="1:8" s="17" customFormat="1" ht="12.75" customHeight="1" x14ac:dyDescent="0.15">
      <c r="A405" s="22" t="str">
        <f t="shared" si="7"/>
        <v>127東京1001</v>
      </c>
      <c r="B405" s="19">
        <v>127</v>
      </c>
      <c r="C405" s="19" t="s">
        <v>79</v>
      </c>
      <c r="D405" s="242" t="s">
        <v>1038</v>
      </c>
      <c r="E405" s="243" t="s">
        <v>868</v>
      </c>
      <c r="F405" s="244" t="s">
        <v>866</v>
      </c>
      <c r="G405" s="247">
        <v>44470</v>
      </c>
      <c r="H405" s="246" t="s">
        <v>238</v>
      </c>
    </row>
    <row r="406" spans="1:8" s="17" customFormat="1" ht="12.75" customHeight="1" x14ac:dyDescent="0.15">
      <c r="A406" s="22" t="str">
        <f t="shared" si="7"/>
        <v>127東京1129</v>
      </c>
      <c r="B406" s="19">
        <v>127</v>
      </c>
      <c r="C406" s="19" t="s">
        <v>79</v>
      </c>
      <c r="D406" s="242" t="s">
        <v>1054</v>
      </c>
      <c r="E406" s="243" t="s">
        <v>869</v>
      </c>
      <c r="F406" s="244" t="s">
        <v>866</v>
      </c>
      <c r="G406" s="247">
        <v>44529</v>
      </c>
      <c r="H406" s="246" t="s">
        <v>238</v>
      </c>
    </row>
    <row r="407" spans="1:8" s="17" customFormat="1" ht="12.75" customHeight="1" x14ac:dyDescent="0.15">
      <c r="A407" s="22" t="str">
        <f t="shared" si="7"/>
        <v>127東京0203</v>
      </c>
      <c r="B407" s="19">
        <v>127</v>
      </c>
      <c r="C407" s="19" t="s">
        <v>79</v>
      </c>
      <c r="D407" s="242" t="s">
        <v>938</v>
      </c>
      <c r="E407" s="243" t="s">
        <v>870</v>
      </c>
      <c r="F407" s="244" t="s">
        <v>866</v>
      </c>
      <c r="G407" s="247">
        <v>44595</v>
      </c>
      <c r="H407" s="246" t="s">
        <v>238</v>
      </c>
    </row>
    <row r="408" spans="1:8" s="17" customFormat="1" ht="12.75" customHeight="1" x14ac:dyDescent="0.15">
      <c r="A408" s="22" t="str">
        <f t="shared" si="7"/>
        <v>128オンライン0715</v>
      </c>
      <c r="B408" s="19">
        <v>128</v>
      </c>
      <c r="C408" s="19" t="s">
        <v>246</v>
      </c>
      <c r="D408" s="242" t="s">
        <v>1045</v>
      </c>
      <c r="E408" s="243" t="s">
        <v>871</v>
      </c>
      <c r="F408" s="244" t="s">
        <v>872</v>
      </c>
      <c r="G408" s="247">
        <v>44392</v>
      </c>
      <c r="H408" s="246" t="s">
        <v>246</v>
      </c>
    </row>
    <row r="409" spans="1:8" s="17" customFormat="1" ht="12.75" customHeight="1" x14ac:dyDescent="0.15">
      <c r="A409" s="22" t="str">
        <f t="shared" si="7"/>
        <v>128オンライン1019</v>
      </c>
      <c r="B409" s="19">
        <v>128</v>
      </c>
      <c r="C409" s="19" t="s">
        <v>246</v>
      </c>
      <c r="D409" s="242" t="s">
        <v>995</v>
      </c>
      <c r="E409" s="243" t="s">
        <v>873</v>
      </c>
      <c r="F409" s="244" t="s">
        <v>872</v>
      </c>
      <c r="G409" s="247">
        <v>44488</v>
      </c>
      <c r="H409" s="246" t="s">
        <v>246</v>
      </c>
    </row>
    <row r="410" spans="1:8" s="17" customFormat="1" ht="12.75" customHeight="1" x14ac:dyDescent="0.15">
      <c r="A410" s="22" t="str">
        <f t="shared" si="7"/>
        <v>128オンライン0215</v>
      </c>
      <c r="B410" s="19">
        <v>128</v>
      </c>
      <c r="C410" s="19" t="s">
        <v>246</v>
      </c>
      <c r="D410" s="242" t="s">
        <v>1017</v>
      </c>
      <c r="E410" s="243" t="s">
        <v>874</v>
      </c>
      <c r="F410" s="244" t="s">
        <v>872</v>
      </c>
      <c r="G410" s="247">
        <v>44607</v>
      </c>
      <c r="H410" s="246" t="s">
        <v>246</v>
      </c>
    </row>
    <row r="411" spans="1:8" s="17" customFormat="1" ht="12.75" customHeight="1" x14ac:dyDescent="0.15">
      <c r="A411" s="22" t="str">
        <f t="shared" si="7"/>
        <v>129東京0914</v>
      </c>
      <c r="B411" s="19">
        <v>129</v>
      </c>
      <c r="C411" s="19" t="s">
        <v>79</v>
      </c>
      <c r="D411" s="242" t="s">
        <v>962</v>
      </c>
      <c r="E411" s="243" t="s">
        <v>875</v>
      </c>
      <c r="F411" s="244" t="s">
        <v>876</v>
      </c>
      <c r="G411" s="245" t="s">
        <v>312</v>
      </c>
      <c r="H411" s="246" t="s">
        <v>238</v>
      </c>
    </row>
    <row r="412" spans="1:8" s="17" customFormat="1" ht="12.75" customHeight="1" x14ac:dyDescent="0.15">
      <c r="A412" s="22" t="str">
        <f t="shared" si="7"/>
        <v>129東京0201</v>
      </c>
      <c r="B412" s="19">
        <v>129</v>
      </c>
      <c r="C412" s="19" t="s">
        <v>79</v>
      </c>
      <c r="D412" s="242" t="s">
        <v>965</v>
      </c>
      <c r="E412" s="243" t="s">
        <v>877</v>
      </c>
      <c r="F412" s="244" t="s">
        <v>876</v>
      </c>
      <c r="G412" s="245" t="s">
        <v>318</v>
      </c>
      <c r="H412" s="246" t="s">
        <v>238</v>
      </c>
    </row>
    <row r="413" spans="1:8" s="17" customFormat="1" ht="12.75" customHeight="1" x14ac:dyDescent="0.15">
      <c r="A413" s="22" t="str">
        <f t="shared" si="7"/>
        <v>130東京0701</v>
      </c>
      <c r="B413" s="19">
        <v>130</v>
      </c>
      <c r="C413" s="19" t="s">
        <v>79</v>
      </c>
      <c r="D413" s="242" t="s">
        <v>961</v>
      </c>
      <c r="E413" s="243" t="s">
        <v>878</v>
      </c>
      <c r="F413" s="244" t="s">
        <v>879</v>
      </c>
      <c r="G413" s="245" t="s">
        <v>310</v>
      </c>
      <c r="H413" s="246" t="s">
        <v>238</v>
      </c>
    </row>
    <row r="414" spans="1:8" s="17" customFormat="1" ht="12.75" customHeight="1" x14ac:dyDescent="0.15">
      <c r="A414" s="22" t="str">
        <f t="shared" si="7"/>
        <v>130東京0907</v>
      </c>
      <c r="B414" s="19">
        <v>130</v>
      </c>
      <c r="C414" s="19" t="s">
        <v>79</v>
      </c>
      <c r="D414" s="242" t="s">
        <v>973</v>
      </c>
      <c r="E414" s="243" t="s">
        <v>880</v>
      </c>
      <c r="F414" s="244" t="s">
        <v>879</v>
      </c>
      <c r="G414" s="245" t="s">
        <v>343</v>
      </c>
      <c r="H414" s="246" t="s">
        <v>238</v>
      </c>
    </row>
    <row r="415" spans="1:8" s="17" customFormat="1" ht="12.75" customHeight="1" x14ac:dyDescent="0.15">
      <c r="A415" s="22" t="str">
        <f t="shared" si="7"/>
        <v>130東京1125</v>
      </c>
      <c r="B415" s="19">
        <v>130</v>
      </c>
      <c r="C415" s="19" t="s">
        <v>79</v>
      </c>
      <c r="D415" s="242" t="s">
        <v>991</v>
      </c>
      <c r="E415" s="243" t="s">
        <v>881</v>
      </c>
      <c r="F415" s="244" t="s">
        <v>879</v>
      </c>
      <c r="G415" s="245" t="s">
        <v>402</v>
      </c>
      <c r="H415" s="246" t="s">
        <v>238</v>
      </c>
    </row>
    <row r="416" spans="1:8" s="17" customFormat="1" ht="12.75" customHeight="1" x14ac:dyDescent="0.15">
      <c r="A416" s="22" t="str">
        <f t="shared" si="7"/>
        <v>131東京1018</v>
      </c>
      <c r="B416" s="19">
        <v>131</v>
      </c>
      <c r="C416" s="19" t="s">
        <v>79</v>
      </c>
      <c r="D416" s="242" t="s">
        <v>1066</v>
      </c>
      <c r="E416" s="243" t="s">
        <v>882</v>
      </c>
      <c r="F416" s="244" t="s">
        <v>883</v>
      </c>
      <c r="G416" s="245" t="s">
        <v>884</v>
      </c>
      <c r="H416" s="246" t="s">
        <v>238</v>
      </c>
    </row>
    <row r="417" spans="1:8" s="17" customFormat="1" ht="12.75" customHeight="1" x14ac:dyDescent="0.15">
      <c r="A417" s="22" t="str">
        <f t="shared" si="7"/>
        <v>131東京0203</v>
      </c>
      <c r="B417" s="19">
        <v>131</v>
      </c>
      <c r="C417" s="19" t="s">
        <v>79</v>
      </c>
      <c r="D417" s="242" t="s">
        <v>938</v>
      </c>
      <c r="E417" s="243" t="s">
        <v>885</v>
      </c>
      <c r="F417" s="244" t="s">
        <v>883</v>
      </c>
      <c r="G417" s="245" t="s">
        <v>253</v>
      </c>
      <c r="H417" s="246" t="s">
        <v>238</v>
      </c>
    </row>
    <row r="418" spans="1:8" s="17" customFormat="1" ht="12.75" customHeight="1" x14ac:dyDescent="0.15">
      <c r="A418" s="22" t="str">
        <f t="shared" si="7"/>
        <v>132東京0624</v>
      </c>
      <c r="B418" s="19">
        <v>132</v>
      </c>
      <c r="C418" s="19" t="s">
        <v>79</v>
      </c>
      <c r="D418" s="242" t="s">
        <v>1059</v>
      </c>
      <c r="E418" s="243" t="s">
        <v>886</v>
      </c>
      <c r="F418" s="244" t="s">
        <v>887</v>
      </c>
      <c r="G418" s="245" t="s">
        <v>888</v>
      </c>
      <c r="H418" s="246" t="s">
        <v>238</v>
      </c>
    </row>
    <row r="419" spans="1:8" s="17" customFormat="1" ht="12.75" customHeight="1" x14ac:dyDescent="0.15">
      <c r="A419" s="22" t="str">
        <f t="shared" si="7"/>
        <v>132オンライン0803</v>
      </c>
      <c r="B419" s="19">
        <v>132</v>
      </c>
      <c r="C419" s="19" t="s">
        <v>246</v>
      </c>
      <c r="D419" s="242" t="s">
        <v>972</v>
      </c>
      <c r="E419" s="243" t="s">
        <v>889</v>
      </c>
      <c r="F419" s="244" t="s">
        <v>890</v>
      </c>
      <c r="G419" s="245" t="s">
        <v>341</v>
      </c>
      <c r="H419" s="246" t="s">
        <v>246</v>
      </c>
    </row>
    <row r="420" spans="1:8" s="17" customFormat="1" ht="12.75" customHeight="1" x14ac:dyDescent="0.15">
      <c r="A420" s="22" t="str">
        <f t="shared" si="7"/>
        <v>132東京0221</v>
      </c>
      <c r="B420" s="19">
        <v>132</v>
      </c>
      <c r="C420" s="19" t="s">
        <v>79</v>
      </c>
      <c r="D420" s="242" t="s">
        <v>1000</v>
      </c>
      <c r="E420" s="243" t="s">
        <v>891</v>
      </c>
      <c r="F420" s="244" t="s">
        <v>887</v>
      </c>
      <c r="G420" s="245" t="s">
        <v>429</v>
      </c>
      <c r="H420" s="246" t="s">
        <v>238</v>
      </c>
    </row>
    <row r="421" spans="1:8" s="17" customFormat="1" ht="12.75" customHeight="1" x14ac:dyDescent="0.15">
      <c r="A421" s="22" t="str">
        <f t="shared" si="7"/>
        <v>133オンライン0727</v>
      </c>
      <c r="B421" s="19">
        <v>133</v>
      </c>
      <c r="C421" s="19" t="s">
        <v>246</v>
      </c>
      <c r="D421" s="242" t="s">
        <v>966</v>
      </c>
      <c r="E421" s="243" t="s">
        <v>892</v>
      </c>
      <c r="F421" s="244" t="s">
        <v>893</v>
      </c>
      <c r="G421" s="245" t="s">
        <v>321</v>
      </c>
      <c r="H421" s="246" t="s">
        <v>246</v>
      </c>
    </row>
    <row r="422" spans="1:8" s="17" customFormat="1" ht="12.75" customHeight="1" x14ac:dyDescent="0.15">
      <c r="A422" s="22" t="str">
        <f t="shared" si="7"/>
        <v>133東京1021</v>
      </c>
      <c r="B422" s="19">
        <v>133</v>
      </c>
      <c r="C422" s="19" t="s">
        <v>79</v>
      </c>
      <c r="D422" s="242" t="s">
        <v>990</v>
      </c>
      <c r="E422" s="243" t="s">
        <v>894</v>
      </c>
      <c r="F422" s="244" t="s">
        <v>895</v>
      </c>
      <c r="G422" s="245" t="s">
        <v>400</v>
      </c>
      <c r="H422" s="246" t="s">
        <v>238</v>
      </c>
    </row>
    <row r="423" spans="1:8" s="17" customFormat="1" ht="12.75" customHeight="1" x14ac:dyDescent="0.15">
      <c r="A423" s="22" t="str">
        <f t="shared" si="7"/>
        <v>134東京0629</v>
      </c>
      <c r="B423" s="19">
        <v>134</v>
      </c>
      <c r="C423" s="19" t="s">
        <v>79</v>
      </c>
      <c r="D423" s="242" t="s">
        <v>1012</v>
      </c>
      <c r="E423" s="243" t="s">
        <v>896</v>
      </c>
      <c r="F423" s="244" t="s">
        <v>897</v>
      </c>
      <c r="G423" s="245" t="s">
        <v>479</v>
      </c>
      <c r="H423" s="246" t="s">
        <v>238</v>
      </c>
    </row>
    <row r="424" spans="1:8" s="17" customFormat="1" ht="12.75" customHeight="1" x14ac:dyDescent="0.15">
      <c r="A424" s="22" t="str">
        <f t="shared" si="7"/>
        <v>134東京0208</v>
      </c>
      <c r="B424" s="19">
        <v>134</v>
      </c>
      <c r="C424" s="19" t="s">
        <v>79</v>
      </c>
      <c r="D424" s="242" t="s">
        <v>971</v>
      </c>
      <c r="E424" s="243" t="s">
        <v>898</v>
      </c>
      <c r="F424" s="244" t="s">
        <v>897</v>
      </c>
      <c r="G424" s="245" t="s">
        <v>899</v>
      </c>
      <c r="H424" s="246" t="s">
        <v>238</v>
      </c>
    </row>
    <row r="425" spans="1:8" s="17" customFormat="1" ht="12.75" customHeight="1" x14ac:dyDescent="0.15">
      <c r="A425" s="22" t="str">
        <f t="shared" si="7"/>
        <v>135東京0716</v>
      </c>
      <c r="B425" s="19">
        <v>135</v>
      </c>
      <c r="C425" s="19" t="s">
        <v>79</v>
      </c>
      <c r="D425" s="242" t="s">
        <v>932</v>
      </c>
      <c r="E425" s="243" t="s">
        <v>900</v>
      </c>
      <c r="F425" s="244" t="s">
        <v>901</v>
      </c>
      <c r="G425" s="247">
        <v>44393</v>
      </c>
      <c r="H425" s="246" t="s">
        <v>238</v>
      </c>
    </row>
    <row r="426" spans="1:8" s="17" customFormat="1" ht="12.75" customHeight="1" x14ac:dyDescent="0.15">
      <c r="A426" s="22" t="str">
        <f t="shared" si="7"/>
        <v>135東京1007</v>
      </c>
      <c r="B426" s="19">
        <v>135</v>
      </c>
      <c r="C426" s="19" t="s">
        <v>79</v>
      </c>
      <c r="D426" s="242" t="s">
        <v>1027</v>
      </c>
      <c r="E426" s="243" t="s">
        <v>902</v>
      </c>
      <c r="F426" s="244" t="s">
        <v>901</v>
      </c>
      <c r="G426" s="247">
        <v>44476</v>
      </c>
      <c r="H426" s="246" t="s">
        <v>238</v>
      </c>
    </row>
    <row r="427" spans="1:8" s="17" customFormat="1" ht="12.75" customHeight="1" x14ac:dyDescent="0.15">
      <c r="A427" s="22" t="str">
        <f t="shared" si="7"/>
        <v>135オンライン0208</v>
      </c>
      <c r="B427" s="19">
        <v>135</v>
      </c>
      <c r="C427" s="19" t="s">
        <v>246</v>
      </c>
      <c r="D427" s="242" t="s">
        <v>971</v>
      </c>
      <c r="E427" s="243" t="s">
        <v>903</v>
      </c>
      <c r="F427" s="244" t="s">
        <v>904</v>
      </c>
      <c r="G427" s="247">
        <v>44600</v>
      </c>
      <c r="H427" s="246" t="s">
        <v>246</v>
      </c>
    </row>
    <row r="428" spans="1:8" s="17" customFormat="1" ht="12.75" customHeight="1" x14ac:dyDescent="0.15">
      <c r="A428" s="22" t="str">
        <f t="shared" si="7"/>
        <v>136東京0520</v>
      </c>
      <c r="B428" s="19">
        <v>136</v>
      </c>
      <c r="C428" s="19" t="s">
        <v>79</v>
      </c>
      <c r="D428" s="242" t="s">
        <v>1067</v>
      </c>
      <c r="E428" s="243" t="s">
        <v>905</v>
      </c>
      <c r="F428" s="244" t="s">
        <v>906</v>
      </c>
      <c r="G428" s="245" t="s">
        <v>907</v>
      </c>
      <c r="H428" s="246" t="s">
        <v>238</v>
      </c>
    </row>
    <row r="429" spans="1:8" s="17" customFormat="1" ht="12.75" customHeight="1" x14ac:dyDescent="0.15">
      <c r="A429" s="22" t="str">
        <f t="shared" si="7"/>
        <v>136オンライン0622</v>
      </c>
      <c r="B429" s="19">
        <v>136</v>
      </c>
      <c r="C429" s="19" t="s">
        <v>246</v>
      </c>
      <c r="D429" s="242" t="s">
        <v>1019</v>
      </c>
      <c r="E429" s="243" t="s">
        <v>908</v>
      </c>
      <c r="F429" s="244" t="s">
        <v>909</v>
      </c>
      <c r="G429" s="245" t="s">
        <v>910</v>
      </c>
      <c r="H429" s="246" t="s">
        <v>246</v>
      </c>
    </row>
    <row r="430" spans="1:8" s="17" customFormat="1" ht="12.75" customHeight="1" x14ac:dyDescent="0.15">
      <c r="A430" s="22" t="str">
        <f t="shared" si="7"/>
        <v>136東京0914</v>
      </c>
      <c r="B430" s="19">
        <v>136</v>
      </c>
      <c r="C430" s="19" t="s">
        <v>79</v>
      </c>
      <c r="D430" s="242" t="s">
        <v>962</v>
      </c>
      <c r="E430" s="243" t="s">
        <v>911</v>
      </c>
      <c r="F430" s="244" t="s">
        <v>906</v>
      </c>
      <c r="G430" s="245" t="s">
        <v>312</v>
      </c>
      <c r="H430" s="246" t="s">
        <v>238</v>
      </c>
    </row>
    <row r="431" spans="1:8" s="17" customFormat="1" ht="12.75" customHeight="1" x14ac:dyDescent="0.15">
      <c r="A431" s="22" t="str">
        <f t="shared" si="7"/>
        <v>136東京0224</v>
      </c>
      <c r="B431" s="19">
        <v>136</v>
      </c>
      <c r="C431" s="19" t="s">
        <v>79</v>
      </c>
      <c r="D431" s="242" t="s">
        <v>949</v>
      </c>
      <c r="E431" s="243" t="s">
        <v>912</v>
      </c>
      <c r="F431" s="244" t="s">
        <v>906</v>
      </c>
      <c r="G431" s="245" t="s">
        <v>282</v>
      </c>
      <c r="H431" s="246" t="s">
        <v>238</v>
      </c>
    </row>
    <row r="432" spans="1:8" ht="12.75" customHeight="1" x14ac:dyDescent="0.15">
      <c r="A432" s="22" t="str">
        <f t="shared" si="7"/>
        <v>137東京1026</v>
      </c>
      <c r="B432" s="19">
        <v>137</v>
      </c>
      <c r="C432" s="19" t="s">
        <v>79</v>
      </c>
      <c r="D432" s="242" t="s">
        <v>957</v>
      </c>
      <c r="E432" s="243" t="s">
        <v>913</v>
      </c>
      <c r="F432" s="244" t="s">
        <v>914</v>
      </c>
      <c r="G432" s="245" t="s">
        <v>915</v>
      </c>
      <c r="H432" s="246" t="s">
        <v>238</v>
      </c>
    </row>
    <row r="433" spans="1:8" ht="12.75" customHeight="1" x14ac:dyDescent="0.15">
      <c r="A433" s="22" t="str">
        <f t="shared" si="7"/>
        <v>137東京0217</v>
      </c>
      <c r="B433" s="19">
        <v>137</v>
      </c>
      <c r="C433" s="19" t="s">
        <v>79</v>
      </c>
      <c r="D433" s="242" t="s">
        <v>997</v>
      </c>
      <c r="E433" s="243" t="s">
        <v>916</v>
      </c>
      <c r="F433" s="244" t="s">
        <v>914</v>
      </c>
      <c r="G433" s="245" t="s">
        <v>439</v>
      </c>
      <c r="H433" s="246" t="s">
        <v>238</v>
      </c>
    </row>
    <row r="434" spans="1:8" ht="12.75" customHeight="1" x14ac:dyDescent="0.15">
      <c r="A434" s="22" t="str">
        <f t="shared" si="7"/>
        <v>138東京0629</v>
      </c>
      <c r="B434" s="19">
        <v>138</v>
      </c>
      <c r="C434" s="19" t="s">
        <v>79</v>
      </c>
      <c r="D434" s="242" t="s">
        <v>1012</v>
      </c>
      <c r="E434" s="243" t="s">
        <v>917</v>
      </c>
      <c r="F434" s="244" t="s">
        <v>918</v>
      </c>
      <c r="G434" s="247">
        <v>44376</v>
      </c>
      <c r="H434" s="246" t="s">
        <v>238</v>
      </c>
    </row>
    <row r="435" spans="1:8" ht="12.75" customHeight="1" x14ac:dyDescent="0.15">
      <c r="A435" s="22" t="str">
        <f t="shared" si="7"/>
        <v>138東京0114</v>
      </c>
      <c r="B435" s="19">
        <v>138</v>
      </c>
      <c r="C435" s="19" t="s">
        <v>79</v>
      </c>
      <c r="D435" s="242" t="s">
        <v>1035</v>
      </c>
      <c r="E435" s="243" t="s">
        <v>919</v>
      </c>
      <c r="F435" s="244" t="s">
        <v>918</v>
      </c>
      <c r="G435" s="247">
        <v>44575</v>
      </c>
      <c r="H435" s="246" t="s">
        <v>238</v>
      </c>
    </row>
    <row r="436" spans="1:8" ht="12.75" customHeight="1" x14ac:dyDescent="0.15">
      <c r="A436" s="22" t="str">
        <f t="shared" si="7"/>
        <v>139東京0729</v>
      </c>
      <c r="B436" s="19">
        <v>139</v>
      </c>
      <c r="C436" s="19" t="s">
        <v>79</v>
      </c>
      <c r="D436" s="242" t="s">
        <v>1003</v>
      </c>
      <c r="E436" s="243" t="s">
        <v>920</v>
      </c>
      <c r="F436" s="244" t="s">
        <v>921</v>
      </c>
      <c r="G436" s="247">
        <v>44406</v>
      </c>
      <c r="H436" s="246" t="s">
        <v>238</v>
      </c>
    </row>
    <row r="437" spans="1:8" ht="12.75" customHeight="1" x14ac:dyDescent="0.15">
      <c r="A437" s="22" t="str">
        <f t="shared" si="7"/>
        <v>139東京0224</v>
      </c>
      <c r="B437" s="19">
        <v>139</v>
      </c>
      <c r="C437" s="19" t="s">
        <v>79</v>
      </c>
      <c r="D437" s="242" t="s">
        <v>949</v>
      </c>
      <c r="E437" s="243" t="s">
        <v>922</v>
      </c>
      <c r="F437" s="244" t="s">
        <v>921</v>
      </c>
      <c r="G437" s="247">
        <v>44616</v>
      </c>
      <c r="H437" s="246" t="s">
        <v>238</v>
      </c>
    </row>
    <row r="438" spans="1:8" ht="12.75" customHeight="1" x14ac:dyDescent="0.15">
      <c r="A438" s="22" t="str">
        <f t="shared" si="7"/>
        <v>140東京0420</v>
      </c>
      <c r="B438" s="19">
        <v>140</v>
      </c>
      <c r="C438" s="19" t="s">
        <v>79</v>
      </c>
      <c r="D438" s="242" t="s">
        <v>1068</v>
      </c>
      <c r="E438" s="243" t="s">
        <v>923</v>
      </c>
      <c r="F438" s="244" t="s">
        <v>924</v>
      </c>
      <c r="G438" s="245" t="s">
        <v>925</v>
      </c>
      <c r="H438" s="246" t="s">
        <v>238</v>
      </c>
    </row>
    <row r="439" spans="1:8" ht="12.75" customHeight="1" x14ac:dyDescent="0.15">
      <c r="A439" s="22" t="str">
        <f t="shared" si="7"/>
        <v>140東京0706</v>
      </c>
      <c r="B439" s="19">
        <v>140</v>
      </c>
      <c r="C439" s="19" t="s">
        <v>79</v>
      </c>
      <c r="D439" s="242" t="s">
        <v>934</v>
      </c>
      <c r="E439" s="243" t="s">
        <v>926</v>
      </c>
      <c r="F439" s="244" t="s">
        <v>924</v>
      </c>
      <c r="G439" s="245" t="s">
        <v>927</v>
      </c>
      <c r="H439" s="246" t="s">
        <v>238</v>
      </c>
    </row>
    <row r="440" spans="1:8" ht="12.75" customHeight="1" x14ac:dyDescent="0.15">
      <c r="A440" s="22" t="str">
        <f t="shared" si="7"/>
        <v>140東京1019</v>
      </c>
      <c r="B440" s="19">
        <v>140</v>
      </c>
      <c r="C440" s="19" t="s">
        <v>79</v>
      </c>
      <c r="D440" s="242" t="s">
        <v>995</v>
      </c>
      <c r="E440" s="243" t="s">
        <v>928</v>
      </c>
      <c r="F440" s="244" t="s">
        <v>924</v>
      </c>
      <c r="G440" s="245" t="s">
        <v>929</v>
      </c>
      <c r="H440" s="246" t="s">
        <v>238</v>
      </c>
    </row>
    <row r="441" spans="1:8" ht="12.75" customHeight="1" x14ac:dyDescent="0.15">
      <c r="A441" s="22" t="str">
        <f t="shared" si="7"/>
        <v>140東京0125</v>
      </c>
      <c r="B441" s="19">
        <v>140</v>
      </c>
      <c r="C441" s="19" t="s">
        <v>79</v>
      </c>
      <c r="D441" s="242" t="s">
        <v>967</v>
      </c>
      <c r="E441" s="243" t="s">
        <v>930</v>
      </c>
      <c r="F441" s="244" t="s">
        <v>924</v>
      </c>
      <c r="G441" s="245" t="s">
        <v>931</v>
      </c>
      <c r="H441" s="246" t="s">
        <v>238</v>
      </c>
    </row>
  </sheetData>
  <sheetProtection formatCells="0" formatColumns="0" formatRows="0" sort="0" autoFilter="0" pivotTables="0"/>
  <autoFilter ref="A2:H441">
    <sortState ref="A3:H662">
      <sortCondition ref="B2"/>
    </sortState>
  </autoFilter>
  <sortState ref="A3:H20">
    <sortCondition ref="B3:B20"/>
    <sortCondition ref="G3:G20"/>
  </sortState>
  <phoneticPr fontId="27"/>
  <pageMargins left="0.62992125984251968" right="0.23622047244094491" top="0.74803149606299213" bottom="0.74803149606299213" header="0.31496062992125984" footer="0.31496062992125984"/>
  <pageSetup paperSize="9" scale="63" fitToHeight="0" orientation="landscape" r:id="rId1"/>
  <headerFooter alignWithMargins="0">
    <oddFooter>&amp;L&amp;P / &amp;N&amp;R&amp;F</oddFooter>
  </headerFooter>
  <ignoredErrors>
    <ignoredError sqref="D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Y27"/>
  <sheetViews>
    <sheetView showGridLines="0" tabSelected="1" zoomScaleNormal="100" workbookViewId="0">
      <pane xSplit="10" ySplit="13" topLeftCell="K14" activePane="bottomRight" state="frozen"/>
      <selection activeCell="F1" sqref="F1"/>
      <selection pane="topRight" activeCell="K1" sqref="K1"/>
      <selection pane="bottomLeft" activeCell="F14" sqref="F14"/>
      <selection pane="bottomRight" activeCell="K5" sqref="K5:O5"/>
    </sheetView>
  </sheetViews>
  <sheetFormatPr defaultColWidth="9.140625" defaultRowHeight="12" x14ac:dyDescent="0.15"/>
  <cols>
    <col min="1" max="1" width="10.140625" style="24" hidden="1" customWidth="1"/>
    <col min="2" max="2" width="24.28515625" style="24" hidden="1" customWidth="1"/>
    <col min="3" max="3" width="19.28515625" style="24" hidden="1" customWidth="1"/>
    <col min="4" max="4" width="6.85546875" style="24" hidden="1" customWidth="1"/>
    <col min="5" max="5" width="12.5703125" style="24" hidden="1" customWidth="1"/>
    <col min="6" max="6" width="7.42578125" style="24" customWidth="1"/>
    <col min="7" max="7" width="5.85546875" style="25" customWidth="1"/>
    <col min="8" max="8" width="10.42578125" style="25" customWidth="1"/>
    <col min="9" max="9" width="1.28515625" style="27" customWidth="1"/>
    <col min="10" max="10" width="11.5703125" style="40" customWidth="1"/>
    <col min="11" max="11" width="2.85546875" style="40" customWidth="1"/>
    <col min="12" max="12" width="36.5703125" style="24" customWidth="1"/>
    <col min="13" max="13" width="7" style="24" customWidth="1"/>
    <col min="14" max="14" width="13" style="24" customWidth="1"/>
    <col min="15" max="15" width="23.140625" style="24" customWidth="1"/>
    <col min="16" max="17" width="18.5703125" style="24" customWidth="1"/>
    <col min="18" max="18" width="14.42578125" style="24" customWidth="1"/>
    <col min="19" max="19" width="4.7109375" style="24" customWidth="1"/>
    <col min="20" max="20" width="4.7109375" style="30" customWidth="1"/>
    <col min="21" max="21" width="33.42578125" style="27" customWidth="1"/>
    <col min="22" max="22" width="9.7109375" style="27" hidden="1" customWidth="1"/>
    <col min="23" max="23" width="8.140625" style="27" hidden="1" customWidth="1"/>
    <col min="24" max="24" width="12.85546875" style="27" hidden="1" customWidth="1"/>
    <col min="25" max="25" width="10.140625" style="27" hidden="1" customWidth="1"/>
    <col min="26" max="26" width="9.140625" style="27" customWidth="1"/>
    <col min="27" max="16384" width="9.140625" style="27"/>
  </cols>
  <sheetData>
    <row r="1" spans="1:25" ht="18" customHeight="1" x14ac:dyDescent="0.2">
      <c r="F1" s="88"/>
      <c r="G1" s="89"/>
      <c r="H1" s="89"/>
      <c r="I1" s="26"/>
      <c r="J1" s="90"/>
      <c r="K1" s="90"/>
      <c r="L1" s="90"/>
      <c r="M1" s="88"/>
      <c r="N1" s="88"/>
      <c r="O1" s="91"/>
      <c r="P1" s="96"/>
      <c r="Q1" s="88"/>
      <c r="R1" s="88"/>
      <c r="S1" s="92"/>
      <c r="T1" s="99" t="s">
        <v>28</v>
      </c>
      <c r="U1" s="186"/>
      <c r="W1" s="226" t="s">
        <v>163</v>
      </c>
      <c r="Y1" s="224"/>
    </row>
    <row r="2" spans="1:25" ht="20.25" customHeight="1" x14ac:dyDescent="0.2">
      <c r="F2" s="27"/>
      <c r="G2" s="28"/>
      <c r="H2" s="28"/>
      <c r="I2" s="255"/>
      <c r="J2" s="90"/>
      <c r="K2" s="90"/>
      <c r="L2" s="90"/>
      <c r="M2" s="88"/>
      <c r="N2" s="94"/>
      <c r="O2" s="95"/>
      <c r="Q2" s="201" t="str">
        <f>HYPERLINK("https://www.hj.sanno.ac.jp/cp/public-seminar/","【WEB】からも承ります")</f>
        <v>【WEB】からも承ります</v>
      </c>
      <c r="S2" s="98"/>
      <c r="T2" s="99"/>
      <c r="V2" s="29"/>
      <c r="W2" s="227" t="s">
        <v>161</v>
      </c>
      <c r="Y2" s="225" t="s">
        <v>210</v>
      </c>
    </row>
    <row r="3" spans="1:25" ht="22.5" customHeight="1" thickBot="1" x14ac:dyDescent="0.2">
      <c r="F3" s="27"/>
      <c r="G3" s="28"/>
      <c r="H3" s="28"/>
      <c r="I3" s="255"/>
      <c r="J3" s="88"/>
      <c r="K3" s="88"/>
      <c r="L3" s="256"/>
      <c r="M3" s="256"/>
      <c r="N3" s="88"/>
      <c r="R3" s="99" t="s">
        <v>148</v>
      </c>
      <c r="S3" s="200" t="s">
        <v>149</v>
      </c>
      <c r="T3" s="199" t="s">
        <v>150</v>
      </c>
      <c r="U3" s="99"/>
      <c r="V3" s="29"/>
      <c r="W3" s="226" t="s">
        <v>162</v>
      </c>
      <c r="Y3" s="225" t="s">
        <v>211</v>
      </c>
    </row>
    <row r="4" spans="1:25" ht="12" customHeight="1" x14ac:dyDescent="0.15">
      <c r="F4" s="290" t="s">
        <v>106</v>
      </c>
      <c r="G4" s="290"/>
      <c r="H4" s="290"/>
      <c r="J4" s="103" t="s">
        <v>14</v>
      </c>
      <c r="K4" s="257"/>
      <c r="L4" s="258"/>
      <c r="M4" s="258"/>
      <c r="N4" s="258"/>
      <c r="O4" s="259"/>
      <c r="P4" s="260" t="s">
        <v>114</v>
      </c>
      <c r="Q4" s="261"/>
      <c r="R4" s="261"/>
      <c r="S4" s="261"/>
      <c r="T4" s="261"/>
      <c r="U4" s="262"/>
      <c r="Y4" s="225" t="s">
        <v>212</v>
      </c>
    </row>
    <row r="5" spans="1:25" ht="25.5" customHeight="1" x14ac:dyDescent="0.15">
      <c r="F5" s="290"/>
      <c r="G5" s="290"/>
      <c r="H5" s="290"/>
      <c r="J5" s="104" t="s">
        <v>20</v>
      </c>
      <c r="K5" s="299"/>
      <c r="L5" s="300"/>
      <c r="M5" s="300"/>
      <c r="N5" s="300"/>
      <c r="O5" s="301"/>
      <c r="P5" s="105" t="s">
        <v>19</v>
      </c>
      <c r="Q5" s="283"/>
      <c r="R5" s="284"/>
      <c r="S5" s="284"/>
      <c r="T5" s="284"/>
      <c r="U5" s="285"/>
      <c r="Y5" s="225" t="s">
        <v>213</v>
      </c>
    </row>
    <row r="6" spans="1:25" ht="12" customHeight="1" x14ac:dyDescent="0.15">
      <c r="F6" s="290"/>
      <c r="G6" s="290"/>
      <c r="H6" s="290"/>
      <c r="J6" s="106" t="s">
        <v>0</v>
      </c>
      <c r="K6" s="291"/>
      <c r="L6" s="292"/>
      <c r="M6" s="292"/>
      <c r="N6" s="292"/>
      <c r="O6" s="293"/>
      <c r="P6" s="107" t="s">
        <v>89</v>
      </c>
      <c r="Q6" s="279"/>
      <c r="R6" s="280"/>
      <c r="S6" s="280"/>
      <c r="T6" s="280"/>
      <c r="U6" s="205" t="s">
        <v>159</v>
      </c>
      <c r="Y6" s="225" t="s">
        <v>214</v>
      </c>
    </row>
    <row r="7" spans="1:25" ht="25.5" customHeight="1" x14ac:dyDescent="0.2">
      <c r="B7" s="31"/>
      <c r="C7" s="31"/>
      <c r="D7" s="50"/>
      <c r="E7" s="31"/>
      <c r="F7" s="263" t="s">
        <v>82</v>
      </c>
      <c r="G7" s="263" t="s">
        <v>30</v>
      </c>
      <c r="H7" s="266" t="s">
        <v>83</v>
      </c>
      <c r="J7" s="108" t="s">
        <v>15</v>
      </c>
      <c r="K7" s="294"/>
      <c r="L7" s="295"/>
      <c r="M7" s="295"/>
      <c r="N7" s="295"/>
      <c r="O7" s="296"/>
      <c r="P7" s="109" t="s">
        <v>13</v>
      </c>
      <c r="Q7" s="276"/>
      <c r="R7" s="277"/>
      <c r="S7" s="278" t="s">
        <v>133</v>
      </c>
      <c r="T7" s="278"/>
      <c r="U7" s="253"/>
      <c r="Y7" s="225" t="s">
        <v>215</v>
      </c>
    </row>
    <row r="8" spans="1:25" ht="16.5" customHeight="1" x14ac:dyDescent="0.2">
      <c r="A8" s="31"/>
      <c r="B8" s="31"/>
      <c r="C8" s="31"/>
      <c r="D8" s="50"/>
      <c r="E8" s="31"/>
      <c r="F8" s="306"/>
      <c r="G8" s="263"/>
      <c r="H8" s="266"/>
      <c r="J8" s="110" t="s">
        <v>24</v>
      </c>
      <c r="K8" s="297"/>
      <c r="L8" s="298"/>
      <c r="M8" s="269" t="s">
        <v>117</v>
      </c>
      <c r="N8" s="270"/>
      <c r="O8" s="111" t="s">
        <v>12</v>
      </c>
      <c r="P8" s="281" t="s">
        <v>27</v>
      </c>
      <c r="Q8" s="310"/>
      <c r="R8" s="311"/>
      <c r="S8" s="311"/>
      <c r="T8" s="311"/>
      <c r="U8" s="312"/>
    </row>
    <row r="9" spans="1:25" ht="16.5" customHeight="1" thickBot="1" x14ac:dyDescent="0.25">
      <c r="A9" s="31"/>
      <c r="B9" s="31"/>
      <c r="C9" s="31"/>
      <c r="D9" s="50"/>
      <c r="E9" s="31"/>
      <c r="F9" s="306"/>
      <c r="G9" s="263"/>
      <c r="H9" s="266"/>
      <c r="J9" s="112" t="s">
        <v>25</v>
      </c>
      <c r="K9" s="267"/>
      <c r="L9" s="268"/>
      <c r="M9" s="271"/>
      <c r="N9" s="272"/>
      <c r="O9" s="69"/>
      <c r="P9" s="282"/>
      <c r="Q9" s="313"/>
      <c r="R9" s="314"/>
      <c r="S9" s="314"/>
      <c r="T9" s="314"/>
      <c r="U9" s="315"/>
    </row>
    <row r="10" spans="1:25" ht="25.5" customHeight="1" x14ac:dyDescent="0.25">
      <c r="A10" s="32"/>
      <c r="B10" s="32"/>
      <c r="C10" s="32"/>
      <c r="D10" s="51"/>
      <c r="E10" s="32"/>
      <c r="F10" s="306"/>
      <c r="G10" s="264"/>
      <c r="H10" s="264"/>
      <c r="J10" s="302" t="s">
        <v>87</v>
      </c>
      <c r="K10" s="273"/>
      <c r="L10" s="274"/>
      <c r="M10" s="274"/>
      <c r="N10" s="274"/>
      <c r="O10" s="274"/>
      <c r="P10" s="274"/>
      <c r="Q10" s="274"/>
      <c r="R10" s="274"/>
      <c r="S10" s="274"/>
      <c r="T10" s="274"/>
      <c r="U10" s="275"/>
    </row>
    <row r="11" spans="1:25" ht="11.25" customHeight="1" thickBot="1" x14ac:dyDescent="0.3">
      <c r="A11" s="32"/>
      <c r="B11" s="32"/>
      <c r="C11" s="32"/>
      <c r="D11" s="51"/>
      <c r="E11" s="32"/>
      <c r="F11" s="307"/>
      <c r="G11" s="265"/>
      <c r="H11" s="265"/>
      <c r="J11" s="303"/>
      <c r="K11" s="308"/>
      <c r="L11" s="309"/>
      <c r="M11" s="309"/>
      <c r="N11" s="309"/>
      <c r="O11" s="309"/>
      <c r="P11" s="309"/>
      <c r="Q11" s="309"/>
      <c r="R11" s="309"/>
      <c r="S11" s="286" t="s">
        <v>234</v>
      </c>
      <c r="T11" s="286"/>
      <c r="U11" s="287"/>
    </row>
    <row r="12" spans="1:25" ht="13.5" customHeight="1" thickBot="1" x14ac:dyDescent="0.2">
      <c r="A12" s="25" t="s">
        <v>23</v>
      </c>
      <c r="B12" s="25" t="s">
        <v>107</v>
      </c>
      <c r="C12" s="25" t="s">
        <v>108</v>
      </c>
      <c r="D12" s="25" t="s">
        <v>102</v>
      </c>
      <c r="E12" s="25" t="s">
        <v>109</v>
      </c>
      <c r="F12" s="114" t="s">
        <v>84</v>
      </c>
      <c r="G12" s="114" t="s">
        <v>102</v>
      </c>
      <c r="H12" s="114" t="s">
        <v>81</v>
      </c>
      <c r="J12" s="115" t="s">
        <v>26</v>
      </c>
      <c r="K12" s="304" t="s">
        <v>116</v>
      </c>
      <c r="L12" s="305"/>
      <c r="M12" s="116"/>
      <c r="N12" s="117" t="s">
        <v>2</v>
      </c>
      <c r="O12" s="118" t="s">
        <v>125</v>
      </c>
      <c r="P12" s="119" t="s">
        <v>16</v>
      </c>
      <c r="Q12" s="119" t="s">
        <v>92</v>
      </c>
      <c r="R12" s="119" t="s">
        <v>90</v>
      </c>
      <c r="S12" s="120" t="s">
        <v>3</v>
      </c>
      <c r="T12" s="120" t="s">
        <v>18</v>
      </c>
      <c r="U12" s="121" t="s">
        <v>123</v>
      </c>
    </row>
    <row r="13" spans="1:25" ht="13.5" customHeight="1" thickTop="1" x14ac:dyDescent="0.15">
      <c r="A13" s="33" t="str">
        <f t="shared" ref="A13:A23" si="0">IF(H13&gt;0,CONCATENATE(F13,G13,H13),"")</f>
        <v>34東京0329</v>
      </c>
      <c r="B13" s="33"/>
      <c r="C13" s="33"/>
      <c r="D13" s="33"/>
      <c r="E13" s="33"/>
      <c r="F13" s="122">
        <v>34</v>
      </c>
      <c r="G13" s="122" t="s">
        <v>151</v>
      </c>
      <c r="H13" s="123" t="s">
        <v>203</v>
      </c>
      <c r="J13" s="34" t="str">
        <f>IF($A13="","",VLOOKUP($A13,開催一覧!$A:$H,5,FALSE))</f>
        <v>X3616-125-0</v>
      </c>
      <c r="K13" s="124" t="s">
        <v>93</v>
      </c>
      <c r="L13" s="45" t="str">
        <f>IF($A13="","",VLOOKUP($A13,開催一覧!$A:$H,6,FALSE))</f>
        <v>新入社員　ビジネス基本研修</v>
      </c>
      <c r="M13" s="46" t="str">
        <f>IF($A13="","",VLOOKUP($A13,開催一覧!$A:$H,8,FALSE))</f>
        <v>代官山</v>
      </c>
      <c r="N13" s="61" t="str">
        <f>IF($A13="","",VLOOKUP($A13,開催一覧!$A:$H,7,FALSE))</f>
        <v>21/03/29～21/03/30</v>
      </c>
      <c r="O13" s="125" t="s">
        <v>96</v>
      </c>
      <c r="P13" s="126" t="s">
        <v>99</v>
      </c>
      <c r="Q13" s="127" t="s">
        <v>103</v>
      </c>
      <c r="R13" s="126" t="s">
        <v>104</v>
      </c>
      <c r="S13" s="128">
        <v>22</v>
      </c>
      <c r="T13" s="238" t="s">
        <v>94</v>
      </c>
      <c r="U13" s="219" t="s">
        <v>124</v>
      </c>
      <c r="V13" s="27" t="s">
        <v>131</v>
      </c>
      <c r="W13" s="29">
        <v>0</v>
      </c>
    </row>
    <row r="14" spans="1:25" ht="40.5" customHeight="1" x14ac:dyDescent="0.15">
      <c r="A14" s="33" t="str">
        <f t="shared" si="0"/>
        <v/>
      </c>
      <c r="B14" s="33" t="str">
        <f>IF($A14="","",VLOOKUP($A14,開催一覧!$A:$H,6,FALSE))</f>
        <v/>
      </c>
      <c r="C14" s="33" t="str">
        <f>IF($A14="","",VLOOKUP($A14,開催一覧!$A:$H,7,FALSE))</f>
        <v/>
      </c>
      <c r="D14" s="33" t="str">
        <f>IF($A14="","",VLOOKUP($A14,開催一覧!$A:$H,8,FALSE))</f>
        <v/>
      </c>
      <c r="E14" s="33" t="str">
        <f>IF($A14="","",VLOOKUP($A14,開催一覧!$A:$H,5,FALSE))</f>
        <v/>
      </c>
      <c r="F14" s="48"/>
      <c r="G14" s="204"/>
      <c r="H14" s="49"/>
      <c r="J14" s="34" t="str">
        <f>IF(ISERROR(E14), "",E14 )</f>
        <v/>
      </c>
      <c r="K14" s="133" t="s">
        <v>88</v>
      </c>
      <c r="L14" s="73" t="str">
        <f>IF(ISERROR(B14), "該当のセミナーが見つかりません。No、エリア、開始日を見直してください。",B14 )</f>
        <v/>
      </c>
      <c r="M14" s="52" t="str">
        <f t="shared" ref="M14:M23" si="1">IF(ISERROR(D14), "？？",D14 )</f>
        <v/>
      </c>
      <c r="N14" s="84" t="str">
        <f t="shared" ref="N14:N23" si="2">IF(ISERROR(C14), "？？",C14 )</f>
        <v/>
      </c>
      <c r="O14" s="82"/>
      <c r="P14" s="77"/>
      <c r="Q14" s="35"/>
      <c r="R14" s="36"/>
      <c r="S14" s="191"/>
      <c r="T14" s="228"/>
      <c r="U14" s="236"/>
    </row>
    <row r="15" spans="1:25" ht="40.5" customHeight="1" x14ac:dyDescent="0.15">
      <c r="A15" s="33" t="str">
        <f t="shared" si="0"/>
        <v/>
      </c>
      <c r="B15" s="33" t="str">
        <f>IF($A15="","",VLOOKUP($A15,開催一覧!$A:$H,6,FALSE))</f>
        <v/>
      </c>
      <c r="C15" s="33" t="str">
        <f>IF($A15="","",VLOOKUP($A15,開催一覧!$A:$H,7,FALSE))</f>
        <v/>
      </c>
      <c r="D15" s="33" t="str">
        <f>IF($A15="","",VLOOKUP($A15,開催一覧!$A:$H,8,FALSE))</f>
        <v/>
      </c>
      <c r="E15" s="33" t="str">
        <f>IF($A15="","",VLOOKUP($A15,開催一覧!$A:$H,5,FALSE))</f>
        <v/>
      </c>
      <c r="F15" s="48"/>
      <c r="G15" s="204"/>
      <c r="H15" s="49"/>
      <c r="J15" s="34" t="str">
        <f t="shared" ref="J15:J23" si="3">IF(ISERROR(E15), "",E15 )</f>
        <v/>
      </c>
      <c r="K15" s="140" t="s">
        <v>17</v>
      </c>
      <c r="L15" s="73" t="str">
        <f>IF(ISERROR(B15), "該当のセミナーが見つかりません。No、エリア、開始日を見直してください。",B15 )</f>
        <v/>
      </c>
      <c r="M15" s="52" t="str">
        <f t="shared" si="1"/>
        <v/>
      </c>
      <c r="N15" s="84" t="str">
        <f t="shared" si="2"/>
        <v/>
      </c>
      <c r="O15" s="82"/>
      <c r="P15" s="77"/>
      <c r="Q15" s="35"/>
      <c r="R15" s="36"/>
      <c r="S15" s="191"/>
      <c r="T15" s="229"/>
      <c r="U15" s="220"/>
    </row>
    <row r="16" spans="1:25" ht="40.5" customHeight="1" x14ac:dyDescent="0.15">
      <c r="A16" s="33" t="str">
        <f t="shared" si="0"/>
        <v/>
      </c>
      <c r="B16" s="33" t="str">
        <f>IF($A16="","",VLOOKUP($A16,開催一覧!$A:$H,6,FALSE))</f>
        <v/>
      </c>
      <c r="C16" s="33" t="str">
        <f>IF($A16="","",VLOOKUP($A16,開催一覧!$A:$H,7,FALSE))</f>
        <v/>
      </c>
      <c r="D16" s="33" t="str">
        <f>IF($A16="","",VLOOKUP($A16,開催一覧!$A:$H,8,FALSE))</f>
        <v/>
      </c>
      <c r="E16" s="33" t="str">
        <f>IF($A16="","",VLOOKUP($A16,開催一覧!$A:$H,5,FALSE))</f>
        <v/>
      </c>
      <c r="F16" s="48"/>
      <c r="G16" s="204"/>
      <c r="H16" s="49"/>
      <c r="J16" s="34" t="str">
        <f t="shared" si="3"/>
        <v/>
      </c>
      <c r="K16" s="140" t="s">
        <v>5</v>
      </c>
      <c r="L16" s="73" t="str">
        <f t="shared" ref="L16:L23" si="4">IF(ISERROR(B16), "該当のセミナーが見つかりません。No、エリア、開始日を見直してください。",B16 )</f>
        <v/>
      </c>
      <c r="M16" s="52" t="str">
        <f t="shared" si="1"/>
        <v/>
      </c>
      <c r="N16" s="84" t="str">
        <f t="shared" si="2"/>
        <v/>
      </c>
      <c r="O16" s="82"/>
      <c r="P16" s="77"/>
      <c r="Q16" s="35"/>
      <c r="R16" s="36"/>
      <c r="S16" s="191"/>
      <c r="T16" s="229"/>
      <c r="U16" s="221"/>
    </row>
    <row r="17" spans="1:21" ht="40.5" customHeight="1" x14ac:dyDescent="0.15">
      <c r="A17" s="33" t="str">
        <f t="shared" si="0"/>
        <v/>
      </c>
      <c r="B17" s="33" t="str">
        <f>IF($A17="","",VLOOKUP($A17,開催一覧!$A:$H,6,FALSE))</f>
        <v/>
      </c>
      <c r="C17" s="33" t="str">
        <f>IF($A17="","",VLOOKUP($A17,開催一覧!$A:$H,7,FALSE))</f>
        <v/>
      </c>
      <c r="D17" s="33" t="str">
        <f>IF($A17="","",VLOOKUP($A17,開催一覧!$A:$H,8,FALSE))</f>
        <v/>
      </c>
      <c r="E17" s="33" t="str">
        <f>IF($A17="","",VLOOKUP($A17,開催一覧!$A:$H,5,FALSE))</f>
        <v/>
      </c>
      <c r="F17" s="48"/>
      <c r="G17" s="204"/>
      <c r="H17" s="49"/>
      <c r="J17" s="34" t="str">
        <f t="shared" si="3"/>
        <v/>
      </c>
      <c r="K17" s="140" t="s">
        <v>6</v>
      </c>
      <c r="L17" s="73" t="str">
        <f t="shared" si="4"/>
        <v/>
      </c>
      <c r="M17" s="52" t="str">
        <f t="shared" si="1"/>
        <v/>
      </c>
      <c r="N17" s="84" t="str">
        <f t="shared" si="2"/>
        <v/>
      </c>
      <c r="O17" s="82"/>
      <c r="P17" s="77"/>
      <c r="Q17" s="35"/>
      <c r="R17" s="36"/>
      <c r="S17" s="191"/>
      <c r="T17" s="229"/>
      <c r="U17" s="221"/>
    </row>
    <row r="18" spans="1:21" ht="40.5" customHeight="1" x14ac:dyDescent="0.15">
      <c r="A18" s="33" t="str">
        <f t="shared" si="0"/>
        <v/>
      </c>
      <c r="B18" s="33" t="str">
        <f>IF($A18="","",VLOOKUP($A18,開催一覧!$A:$H,6,FALSE))</f>
        <v/>
      </c>
      <c r="C18" s="33" t="str">
        <f>IF($A18="","",VLOOKUP($A18,開催一覧!$A:$H,7,FALSE))</f>
        <v/>
      </c>
      <c r="D18" s="33" t="str">
        <f>IF($A18="","",VLOOKUP($A18,開催一覧!$A:$H,8,FALSE))</f>
        <v/>
      </c>
      <c r="E18" s="33" t="str">
        <f>IF($A18="","",VLOOKUP($A18,開催一覧!$A:$H,5,FALSE))</f>
        <v/>
      </c>
      <c r="F18" s="48"/>
      <c r="G18" s="204"/>
      <c r="H18" s="49"/>
      <c r="J18" s="34" t="str">
        <f t="shared" si="3"/>
        <v/>
      </c>
      <c r="K18" s="140" t="s">
        <v>7</v>
      </c>
      <c r="L18" s="73" t="str">
        <f t="shared" si="4"/>
        <v/>
      </c>
      <c r="M18" s="52" t="str">
        <f t="shared" si="1"/>
        <v/>
      </c>
      <c r="N18" s="84" t="str">
        <f t="shared" si="2"/>
        <v/>
      </c>
      <c r="O18" s="82"/>
      <c r="P18" s="77"/>
      <c r="Q18" s="35"/>
      <c r="R18" s="36"/>
      <c r="S18" s="191"/>
      <c r="T18" s="229"/>
      <c r="U18" s="221"/>
    </row>
    <row r="19" spans="1:21" ht="40.5" customHeight="1" x14ac:dyDescent="0.15">
      <c r="A19" s="33" t="str">
        <f t="shared" si="0"/>
        <v/>
      </c>
      <c r="B19" s="33" t="str">
        <f>IF($A19="","",VLOOKUP($A19,開催一覧!$A:$H,6,FALSE))</f>
        <v/>
      </c>
      <c r="C19" s="33" t="str">
        <f>IF($A19="","",VLOOKUP($A19,開催一覧!$A:$H,7,FALSE))</f>
        <v/>
      </c>
      <c r="D19" s="33" t="str">
        <f>IF($A19="","",VLOOKUP($A19,開催一覧!$A:$H,8,FALSE))</f>
        <v/>
      </c>
      <c r="E19" s="33" t="str">
        <f>IF($A19="","",VLOOKUP($A19,開催一覧!$A:$H,5,FALSE))</f>
        <v/>
      </c>
      <c r="F19" s="48"/>
      <c r="G19" s="204"/>
      <c r="H19" s="49"/>
      <c r="J19" s="34" t="str">
        <f t="shared" si="3"/>
        <v/>
      </c>
      <c r="K19" s="140" t="s">
        <v>8</v>
      </c>
      <c r="L19" s="73" t="str">
        <f t="shared" si="4"/>
        <v/>
      </c>
      <c r="M19" s="52" t="str">
        <f t="shared" si="1"/>
        <v/>
      </c>
      <c r="N19" s="84" t="str">
        <f t="shared" si="2"/>
        <v/>
      </c>
      <c r="O19" s="82"/>
      <c r="P19" s="77"/>
      <c r="Q19" s="35"/>
      <c r="R19" s="36"/>
      <c r="S19" s="191"/>
      <c r="T19" s="229"/>
      <c r="U19" s="221"/>
    </row>
    <row r="20" spans="1:21" ht="40.5" customHeight="1" x14ac:dyDescent="0.15">
      <c r="A20" s="33" t="str">
        <f t="shared" si="0"/>
        <v/>
      </c>
      <c r="B20" s="33" t="str">
        <f>IF($A20="","",VLOOKUP($A20,開催一覧!$A:$H,6,FALSE))</f>
        <v/>
      </c>
      <c r="C20" s="33" t="str">
        <f>IF($A20="","",VLOOKUP($A20,開催一覧!$A:$H,7,FALSE))</f>
        <v/>
      </c>
      <c r="D20" s="33" t="str">
        <f>IF($A20="","",VLOOKUP($A20,開催一覧!$A:$H,8,FALSE))</f>
        <v/>
      </c>
      <c r="E20" s="33" t="str">
        <f>IF($A20="","",VLOOKUP($A20,開催一覧!$A:$H,5,FALSE))</f>
        <v/>
      </c>
      <c r="F20" s="48"/>
      <c r="G20" s="204"/>
      <c r="H20" s="49"/>
      <c r="J20" s="34" t="str">
        <f t="shared" si="3"/>
        <v/>
      </c>
      <c r="K20" s="140" t="s">
        <v>9</v>
      </c>
      <c r="L20" s="73" t="str">
        <f t="shared" si="4"/>
        <v/>
      </c>
      <c r="M20" s="52" t="str">
        <f t="shared" si="1"/>
        <v/>
      </c>
      <c r="N20" s="84" t="str">
        <f t="shared" si="2"/>
        <v/>
      </c>
      <c r="O20" s="82"/>
      <c r="P20" s="77"/>
      <c r="Q20" s="35"/>
      <c r="R20" s="36"/>
      <c r="S20" s="191"/>
      <c r="T20" s="229"/>
      <c r="U20" s="221"/>
    </row>
    <row r="21" spans="1:21" ht="40.5" customHeight="1" x14ac:dyDescent="0.15">
      <c r="A21" s="33" t="str">
        <f t="shared" si="0"/>
        <v/>
      </c>
      <c r="B21" s="33" t="str">
        <f>IF($A21="","",VLOOKUP($A21,開催一覧!$A:$H,6,FALSE))</f>
        <v/>
      </c>
      <c r="C21" s="33" t="str">
        <f>IF($A21="","",VLOOKUP($A21,開催一覧!$A:$H,7,FALSE))</f>
        <v/>
      </c>
      <c r="D21" s="33" t="str">
        <f>IF($A21="","",VLOOKUP($A21,開催一覧!$A:$H,8,FALSE))</f>
        <v/>
      </c>
      <c r="E21" s="33" t="str">
        <f>IF($A21="","",VLOOKUP($A21,開催一覧!$A:$H,5,FALSE))</f>
        <v/>
      </c>
      <c r="F21" s="48"/>
      <c r="G21" s="204"/>
      <c r="H21" s="49"/>
      <c r="J21" s="34" t="str">
        <f t="shared" si="3"/>
        <v/>
      </c>
      <c r="K21" s="140" t="s">
        <v>21</v>
      </c>
      <c r="L21" s="73" t="str">
        <f t="shared" si="4"/>
        <v/>
      </c>
      <c r="M21" s="52" t="str">
        <f t="shared" si="1"/>
        <v/>
      </c>
      <c r="N21" s="84" t="str">
        <f t="shared" si="2"/>
        <v/>
      </c>
      <c r="O21" s="82"/>
      <c r="P21" s="77"/>
      <c r="Q21" s="35"/>
      <c r="R21" s="36"/>
      <c r="S21" s="191"/>
      <c r="T21" s="229"/>
      <c r="U21" s="222"/>
    </row>
    <row r="22" spans="1:21" ht="40.5" customHeight="1" x14ac:dyDescent="0.15">
      <c r="A22" s="33" t="str">
        <f t="shared" si="0"/>
        <v/>
      </c>
      <c r="B22" s="33" t="str">
        <f>IF($A22="","",VLOOKUP($A22,開催一覧!$A:$H,6,FALSE))</f>
        <v/>
      </c>
      <c r="C22" s="33" t="str">
        <f>IF($A22="","",VLOOKUP($A22,開催一覧!$A:$H,7,FALSE))</f>
        <v/>
      </c>
      <c r="D22" s="33" t="str">
        <f>IF($A22="","",VLOOKUP($A22,開催一覧!$A:$H,8,FALSE))</f>
        <v/>
      </c>
      <c r="E22" s="33" t="str">
        <f>IF($A22="","",VLOOKUP($A22,開催一覧!$A:$H,5,FALSE))</f>
        <v/>
      </c>
      <c r="F22" s="48"/>
      <c r="G22" s="204"/>
      <c r="H22" s="49"/>
      <c r="J22" s="34" t="str">
        <f t="shared" si="3"/>
        <v/>
      </c>
      <c r="K22" s="149" t="s">
        <v>10</v>
      </c>
      <c r="L22" s="76" t="str">
        <f t="shared" si="4"/>
        <v/>
      </c>
      <c r="M22" s="64" t="str">
        <f t="shared" si="1"/>
        <v/>
      </c>
      <c r="N22" s="80" t="str">
        <f t="shared" si="2"/>
        <v/>
      </c>
      <c r="O22" s="82"/>
      <c r="P22" s="77"/>
      <c r="Q22" s="35"/>
      <c r="R22" s="36"/>
      <c r="S22" s="191"/>
      <c r="T22" s="229"/>
      <c r="U22" s="223"/>
    </row>
    <row r="23" spans="1:21" ht="40.5" customHeight="1" thickBot="1" x14ac:dyDescent="0.2">
      <c r="A23" s="33" t="str">
        <f t="shared" si="0"/>
        <v/>
      </c>
      <c r="B23" s="33" t="str">
        <f>IF($A23="","",VLOOKUP($A23,開催一覧!$A:$H,6,FALSE))</f>
        <v/>
      </c>
      <c r="C23" s="33" t="str">
        <f>IF($A23="","",VLOOKUP($A23,開催一覧!$A:$H,7,FALSE))</f>
        <v/>
      </c>
      <c r="D23" s="33" t="str">
        <f>IF($A23="","",VLOOKUP($A23,開催一覧!$A:$H,8,FALSE))</f>
        <v/>
      </c>
      <c r="E23" s="33" t="str">
        <f>IF($A23="","",VLOOKUP($A23,開催一覧!$A:$H,5,FALSE))</f>
        <v/>
      </c>
      <c r="F23" s="48"/>
      <c r="G23" s="204"/>
      <c r="H23" s="49"/>
      <c r="J23" s="34" t="str">
        <f t="shared" si="3"/>
        <v/>
      </c>
      <c r="K23" s="157" t="s">
        <v>22</v>
      </c>
      <c r="L23" s="63" t="str">
        <f t="shared" si="4"/>
        <v/>
      </c>
      <c r="M23" s="68" t="str">
        <f t="shared" si="1"/>
        <v/>
      </c>
      <c r="N23" s="62" t="str">
        <f t="shared" si="2"/>
        <v/>
      </c>
      <c r="O23" s="66"/>
      <c r="P23" s="60"/>
      <c r="Q23" s="54"/>
      <c r="R23" s="55"/>
      <c r="S23" s="197"/>
      <c r="T23" s="198"/>
      <c r="U23" s="67"/>
    </row>
    <row r="24" spans="1:21" ht="20.25" customHeight="1" x14ac:dyDescent="0.15">
      <c r="A24" s="27"/>
      <c r="B24" s="27"/>
      <c r="C24" s="27"/>
      <c r="D24" s="27"/>
      <c r="E24" s="27"/>
      <c r="F24" s="27"/>
      <c r="G24" s="28"/>
      <c r="H24" s="28"/>
      <c r="J24" s="165"/>
      <c r="K24" s="166"/>
      <c r="L24" s="167"/>
      <c r="M24" s="167"/>
      <c r="N24" s="167"/>
      <c r="O24" s="88"/>
      <c r="P24" s="88"/>
      <c r="Q24" s="88"/>
      <c r="R24" s="88"/>
      <c r="S24" s="88"/>
      <c r="T24" s="102"/>
    </row>
    <row r="25" spans="1:21" ht="27.75" customHeight="1" x14ac:dyDescent="0.15">
      <c r="A25" s="27"/>
      <c r="B25" s="27"/>
      <c r="C25" s="27"/>
      <c r="D25" s="27"/>
      <c r="E25" s="27"/>
      <c r="F25" s="27"/>
      <c r="G25" s="28"/>
      <c r="H25" s="28"/>
      <c r="J25" s="165"/>
      <c r="K25" s="165"/>
      <c r="L25" s="88"/>
      <c r="M25" s="88"/>
      <c r="N25" s="88"/>
      <c r="O25" s="88"/>
      <c r="P25" s="168" t="s">
        <v>115</v>
      </c>
      <c r="Q25" s="88"/>
      <c r="R25" s="169" t="s">
        <v>86</v>
      </c>
      <c r="S25" s="169"/>
      <c r="T25" s="102"/>
    </row>
    <row r="26" spans="1:21" ht="15" customHeight="1" x14ac:dyDescent="0.15">
      <c r="A26" s="27"/>
      <c r="B26" s="27"/>
      <c r="C26" s="27"/>
      <c r="D26" s="27"/>
      <c r="E26" s="27"/>
      <c r="F26" s="27"/>
      <c r="G26" s="28"/>
      <c r="H26" s="28"/>
      <c r="I26" s="41"/>
      <c r="J26" s="288"/>
      <c r="K26" s="288"/>
      <c r="L26" s="289"/>
      <c r="M26" s="183"/>
      <c r="N26" s="183"/>
      <c r="O26" s="183"/>
      <c r="P26" s="184"/>
      <c r="Q26" s="169"/>
      <c r="R26" s="183"/>
      <c r="S26" s="183"/>
      <c r="T26" s="183"/>
    </row>
    <row r="27" spans="1:21" ht="12" customHeight="1" x14ac:dyDescent="0.25">
      <c r="L27" s="44"/>
      <c r="M27" s="44"/>
    </row>
  </sheetData>
  <sheetProtection algorithmName="SHA-512" hashValue="3AHl8zx5neNB3QPT+0Erdy4wYCygE+zbl2aWE71pSZjOa7XUObjObxg25NfuTe4Su4VbCsBDTL0PbBQMXhQIXw==" saltValue="o7rH87+HfLGMMWmO39z1/Q==" spinCount="100000" sheet="1" objects="1" scenarios="1" formatCells="0"/>
  <dataConsolidate/>
  <mergeCells count="27">
    <mergeCell ref="J26:L26"/>
    <mergeCell ref="F4:H6"/>
    <mergeCell ref="K6:O6"/>
    <mergeCell ref="K7:O7"/>
    <mergeCell ref="K8:L8"/>
    <mergeCell ref="K5:O5"/>
    <mergeCell ref="J10:J11"/>
    <mergeCell ref="K12:L12"/>
    <mergeCell ref="F7:F11"/>
    <mergeCell ref="K11:R11"/>
    <mergeCell ref="Q8:U9"/>
    <mergeCell ref="I2:I3"/>
    <mergeCell ref="L3:M3"/>
    <mergeCell ref="K4:O4"/>
    <mergeCell ref="P4:U4"/>
    <mergeCell ref="G7:G11"/>
    <mergeCell ref="H7:H11"/>
    <mergeCell ref="K9:L9"/>
    <mergeCell ref="M8:N8"/>
    <mergeCell ref="M9:N9"/>
    <mergeCell ref="K10:U10"/>
    <mergeCell ref="Q7:R7"/>
    <mergeCell ref="S7:T7"/>
    <mergeCell ref="Q6:T6"/>
    <mergeCell ref="P8:P9"/>
    <mergeCell ref="Q5:U5"/>
    <mergeCell ref="S11:U11"/>
  </mergeCells>
  <phoneticPr fontId="27"/>
  <conditionalFormatting sqref="M14:N23">
    <cfRule type="containsText" dxfId="7" priority="2" operator="containsText" text="？">
      <formula>NOT(ISERROR(SEARCH("？",M14)))</formula>
    </cfRule>
    <cfRule type="containsText" dxfId="6" priority="3" operator="containsText" text="？">
      <formula>NOT(ISERROR(SEARCH("？",M14)))</formula>
    </cfRule>
  </conditionalFormatting>
  <conditionalFormatting sqref="U12">
    <cfRule type="expression" dxfId="5" priority="1">
      <formula>$W$13=2</formula>
    </cfRule>
  </conditionalFormatting>
  <dataValidations xWindow="717" yWindow="354" count="20">
    <dataValidation imeMode="off" allowBlank="1" showInputMessage="1" showErrorMessage="1" sqref="H13:H23 U1 O9 F13:F23"/>
    <dataValidation type="list" allowBlank="1" showInputMessage="1" showErrorMessage="1" sqref="T14:T22">
      <formula1>"男,女"</formula1>
    </dataValidation>
    <dataValidation imeMode="hiragana" allowBlank="1" showInputMessage="1" showErrorMessage="1" sqref="P14:P22 K10 K5:O5 M9:N9 P23:Q23 Q5:U5"/>
    <dataValidation type="list" allowBlank="1" showInputMessage="1" sqref="O24">
      <formula1>$K$5</formula1>
    </dataValidation>
    <dataValidation type="list" allowBlank="1" showInputMessage="1" showErrorMessage="1" sqref="G13">
      <formula1>"東京,大阪,名古屋,オンライン"</formula1>
    </dataValidation>
    <dataValidation imeMode="halfAlpha" allowBlank="1" showInputMessage="1" showErrorMessage="1" promptTitle="FAX" prompt="ハイフン付き半角数字でご入力ください" sqref="K9:L9"/>
    <dataValidation imeMode="halfAlpha" allowBlank="1" showInputMessage="1" showErrorMessage="1" promptTitle="TEL" prompt="ハイフン付き半角数字でご入力ください" sqref="K8:L8"/>
    <dataValidation imeMode="halfAlpha" allowBlank="1" showInputMessage="1" showErrorMessage="1" sqref="Q8 U14:U23 S14:S23"/>
    <dataValidation imeMode="fullKatakana" allowBlank="1" showInputMessage="1" showErrorMessage="1" promptTitle="フリガナ" prompt="姓と名の間にスペースを入れてください" sqref="Q6 R14:R23"/>
    <dataValidation imeMode="hiragana" allowBlank="1" showInputMessage="1" showErrorMessage="1" promptTitle="ご参加者氏名" prompt="姓と名の間にスペースを入れてください" sqref="Q14:Q22"/>
    <dataValidation type="list" allowBlank="1" showInputMessage="1" promptTitle="ご参加者　企業名" prompt="名札に掲載されます" sqref="O14:O22">
      <formula1>$K$5</formula1>
    </dataValidation>
    <dataValidation allowBlank="1" showInputMessage="1" showErrorMessage="1" errorTitle="セミナー名" error="該当するセミナーが見つかりません。No、エリア、開始日のいずれかを見直してください。" sqref="L14:L23"/>
    <dataValidation allowBlank="1" showInputMessage="1" sqref="K14:K23"/>
    <dataValidation imeMode="fullKatakana" allowBlank="1" showInputMessage="1" showErrorMessage="1" sqref="K4:O4"/>
    <dataValidation imeMode="halfAlpha" allowBlank="1" showInputMessage="1" showErrorMessage="1" promptTitle="郵便番号" prompt="ハイフン付き半角数字" sqref="K6:O6"/>
    <dataValidation imeMode="hiragana" allowBlank="1" showInputMessage="1" showErrorMessage="1" promptTitle="所在地" prompt="ご請求書・参加票の送付先をご入力ください" sqref="K7:O7"/>
    <dataValidation type="list" imeMode="hiragana" allowBlank="1" showInputMessage="1" promptTitle="ご参加者　企業名" prompt="名札に掲載されます" sqref="O23">
      <formula1>$K$5</formula1>
    </dataValidation>
    <dataValidation type="list" imeMode="hiragana" allowBlank="1" showInputMessage="1" showErrorMessage="1" sqref="T23">
      <formula1>"男,女"</formula1>
    </dataValidation>
    <dataValidation imeMode="hiragana" allowBlank="1" showInputMessage="1" showErrorMessage="1" promptTitle="氏名" prompt="姓と名の間にスペースを入れてください" sqref="Q7:R7"/>
    <dataValidation type="list" allowBlank="1" showInputMessage="1" showErrorMessage="1" sqref="G14:G23">
      <formula1>"東京,オンライン"</formula1>
    </dataValidation>
  </dataValidations>
  <hyperlinks>
    <hyperlink ref="R25" r:id="rId1"/>
    <hyperlink ref="Q2" r:id="rId2" display="https://www.hj.sanno.ac.jp/cp/public-seminar/"/>
    <hyperlink ref="S3" location="'個人情報のお取り扱いについて（公開セミナー）'!A1" display="こちら"/>
  </hyperlinks>
  <printOptions horizontalCentered="1"/>
  <pageMargins left="0.23622047244094491" right="0.43307086614173229" top="0.27559055118110237" bottom="0" header="0" footer="0"/>
  <pageSetup paperSize="9" scale="80" fitToHeight="0" orientation="landscape" r:id="rId3"/>
  <headerFooter alignWithMargins="0">
    <oddFooter xml:space="preserve">&amp;R［本学使用欄］ AD：＿＿＿＿＿＿＿＿　　請求区分：＿＿＿＿＿＿＿＿　　ID：＿＿＿＿＿＿＿＿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2" r:id="rId6" name="Option Button 4">
              <controlPr defaultSize="0" autoFill="0" autoLine="0" autoPict="0">
                <anchor moveWithCells="1">
                  <from>
                    <xdr:col>20</xdr:col>
                    <xdr:colOff>114300</xdr:colOff>
                    <xdr:row>6</xdr:row>
                    <xdr:rowOff>47625</xdr:rowOff>
                  </from>
                  <to>
                    <xdr:col>20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7" name="Option Button 5">
              <controlPr defaultSize="0" autoFill="0" autoLine="0" autoPict="0">
                <anchor moveWithCells="1">
                  <from>
                    <xdr:col>20</xdr:col>
                    <xdr:colOff>1228725</xdr:colOff>
                    <xdr:row>6</xdr:row>
                    <xdr:rowOff>47625</xdr:rowOff>
                  </from>
                  <to>
                    <xdr:col>25</xdr:col>
                    <xdr:colOff>123825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W27"/>
  <sheetViews>
    <sheetView showGridLines="0" topLeftCell="E1" zoomScaleNormal="100" workbookViewId="0">
      <pane xSplit="2" ySplit="13" topLeftCell="G14" activePane="bottomRight" state="frozen"/>
      <selection activeCell="E1" sqref="E1"/>
      <selection pane="topRight" activeCell="G1" sqref="G1"/>
      <selection pane="bottomLeft" activeCell="E14" sqref="E14"/>
      <selection pane="bottomRight" activeCell="G5" sqref="G5:K5"/>
    </sheetView>
  </sheetViews>
  <sheetFormatPr defaultColWidth="9.140625" defaultRowHeight="12" x14ac:dyDescent="0.15"/>
  <cols>
    <col min="1" max="4" width="9.140625" style="27" hidden="1" customWidth="1"/>
    <col min="5" max="5" width="3.28515625" style="27" customWidth="1"/>
    <col min="6" max="6" width="11.5703125" style="40" customWidth="1"/>
    <col min="7" max="7" width="2.85546875" style="40" customWidth="1"/>
    <col min="8" max="8" width="36.5703125" style="24" customWidth="1"/>
    <col min="9" max="9" width="7" style="24" customWidth="1"/>
    <col min="10" max="10" width="13" style="24" customWidth="1"/>
    <col min="11" max="11" width="23.140625" style="24" customWidth="1"/>
    <col min="12" max="13" width="18.5703125" style="24" customWidth="1"/>
    <col min="14" max="14" width="15.85546875" style="24" customWidth="1"/>
    <col min="15" max="15" width="4.5703125" style="24" customWidth="1"/>
    <col min="16" max="16" width="4.5703125" style="30" customWidth="1"/>
    <col min="17" max="17" width="31.28515625" style="27" customWidth="1"/>
    <col min="18" max="18" width="10.28515625" style="27" hidden="1" customWidth="1"/>
    <col min="19" max="19" width="5.42578125" style="27" hidden="1" customWidth="1"/>
    <col min="20" max="20" width="6" style="27" hidden="1" customWidth="1"/>
    <col min="21" max="21" width="5.42578125" style="27" hidden="1" customWidth="1"/>
    <col min="22" max="22" width="9.28515625" style="27" hidden="1" customWidth="1"/>
    <col min="23" max="25" width="0" style="27" hidden="1" customWidth="1"/>
    <col min="26" max="16384" width="9.140625" style="27"/>
  </cols>
  <sheetData>
    <row r="1" spans="5:23" ht="18" customHeight="1" x14ac:dyDescent="0.2">
      <c r="E1" s="26"/>
      <c r="F1" s="90"/>
      <c r="G1" s="90"/>
      <c r="H1" s="90"/>
      <c r="I1" s="88"/>
      <c r="J1" s="88"/>
      <c r="K1" s="91"/>
      <c r="L1" s="170"/>
      <c r="M1" s="88"/>
      <c r="N1" s="88"/>
      <c r="O1" s="92"/>
      <c r="P1" s="99" t="s">
        <v>28</v>
      </c>
      <c r="Q1" s="186"/>
      <c r="S1" s="29" t="s">
        <v>163</v>
      </c>
      <c r="W1" s="224"/>
    </row>
    <row r="2" spans="5:23" ht="20.25" customHeight="1" x14ac:dyDescent="0.2">
      <c r="E2" s="255"/>
      <c r="F2" s="90"/>
      <c r="G2" s="90"/>
      <c r="H2" s="90"/>
      <c r="I2" s="88"/>
      <c r="J2" s="94"/>
      <c r="K2" s="95"/>
      <c r="L2" s="96"/>
      <c r="M2" s="201" t="str">
        <f>HYPERLINK("https://www.hj.sanno.ac.jp/cp/public-seminar/","【WEB】からも承ります")</f>
        <v>【WEB】からも承ります</v>
      </c>
      <c r="O2" s="98"/>
      <c r="P2" s="99"/>
      <c r="R2" s="29"/>
      <c r="S2" s="27" t="s">
        <v>161</v>
      </c>
      <c r="W2" s="225" t="s">
        <v>210</v>
      </c>
    </row>
    <row r="3" spans="5:23" ht="16.5" thickBot="1" x14ac:dyDescent="0.2">
      <c r="E3" s="255"/>
      <c r="F3" s="88"/>
      <c r="G3" s="88"/>
      <c r="H3" s="324"/>
      <c r="I3" s="324"/>
      <c r="J3" s="88"/>
      <c r="K3" s="100"/>
      <c r="L3" s="101"/>
      <c r="N3" s="99" t="s">
        <v>148</v>
      </c>
      <c r="O3" s="200" t="s">
        <v>149</v>
      </c>
      <c r="P3" s="199" t="s">
        <v>150</v>
      </c>
      <c r="Q3" s="99"/>
      <c r="R3" s="29"/>
      <c r="S3" s="29" t="s">
        <v>162</v>
      </c>
      <c r="W3" s="225" t="s">
        <v>211</v>
      </c>
    </row>
    <row r="4" spans="5:23" ht="12" customHeight="1" x14ac:dyDescent="0.15">
      <c r="F4" s="103" t="s">
        <v>14</v>
      </c>
      <c r="G4" s="257"/>
      <c r="H4" s="258"/>
      <c r="I4" s="258"/>
      <c r="J4" s="258"/>
      <c r="K4" s="259"/>
      <c r="L4" s="260" t="s">
        <v>114</v>
      </c>
      <c r="M4" s="261"/>
      <c r="N4" s="261"/>
      <c r="O4" s="261"/>
      <c r="P4" s="261"/>
      <c r="Q4" s="262"/>
      <c r="S4" s="27" t="s">
        <v>111</v>
      </c>
      <c r="W4" s="225" t="s">
        <v>212</v>
      </c>
    </row>
    <row r="5" spans="5:23" ht="25.5" customHeight="1" x14ac:dyDescent="0.15">
      <c r="F5" s="104" t="s">
        <v>20</v>
      </c>
      <c r="G5" s="299"/>
      <c r="H5" s="300"/>
      <c r="I5" s="300"/>
      <c r="J5" s="300"/>
      <c r="K5" s="301"/>
      <c r="L5" s="105" t="s">
        <v>19</v>
      </c>
      <c r="M5" s="283"/>
      <c r="N5" s="284"/>
      <c r="O5" s="284"/>
      <c r="P5" s="284"/>
      <c r="Q5" s="285"/>
      <c r="S5" s="27" t="s">
        <v>110</v>
      </c>
      <c r="W5" s="225" t="s">
        <v>213</v>
      </c>
    </row>
    <row r="6" spans="5:23" ht="12" customHeight="1" x14ac:dyDescent="0.15">
      <c r="F6" s="106" t="s">
        <v>0</v>
      </c>
      <c r="G6" s="291"/>
      <c r="H6" s="292"/>
      <c r="I6" s="292"/>
      <c r="J6" s="292"/>
      <c r="K6" s="293"/>
      <c r="L6" s="107" t="s">
        <v>89</v>
      </c>
      <c r="M6" s="279"/>
      <c r="N6" s="280"/>
      <c r="O6" s="280"/>
      <c r="P6" s="280"/>
      <c r="Q6" s="205" t="s">
        <v>159</v>
      </c>
      <c r="S6" s="27" t="s">
        <v>118</v>
      </c>
      <c r="W6" s="225" t="s">
        <v>214</v>
      </c>
    </row>
    <row r="7" spans="5:23" ht="25.5" customHeight="1" x14ac:dyDescent="0.15">
      <c r="F7" s="171" t="s">
        <v>15</v>
      </c>
      <c r="G7" s="327"/>
      <c r="H7" s="328"/>
      <c r="I7" s="328"/>
      <c r="J7" s="328"/>
      <c r="K7" s="329"/>
      <c r="L7" s="109" t="s">
        <v>13</v>
      </c>
      <c r="M7" s="276"/>
      <c r="N7" s="277"/>
      <c r="O7" s="278" t="s">
        <v>4</v>
      </c>
      <c r="P7" s="278"/>
      <c r="Q7" s="254"/>
      <c r="S7" s="27" t="s">
        <v>119</v>
      </c>
      <c r="W7" s="225" t="s">
        <v>215</v>
      </c>
    </row>
    <row r="8" spans="5:23" ht="16.5" customHeight="1" x14ac:dyDescent="0.15">
      <c r="F8" s="172" t="s">
        <v>24</v>
      </c>
      <c r="G8" s="297"/>
      <c r="H8" s="298"/>
      <c r="I8" s="330" t="s">
        <v>91</v>
      </c>
      <c r="J8" s="331"/>
      <c r="K8" s="173" t="s">
        <v>12</v>
      </c>
      <c r="L8" s="281" t="s">
        <v>27</v>
      </c>
      <c r="M8" s="310"/>
      <c r="N8" s="311"/>
      <c r="O8" s="311"/>
      <c r="P8" s="311"/>
      <c r="Q8" s="312"/>
      <c r="S8" s="27" t="s">
        <v>120</v>
      </c>
    </row>
    <row r="9" spans="5:23" ht="16.5" customHeight="1" thickBot="1" x14ac:dyDescent="0.2">
      <c r="F9" s="174" t="s">
        <v>25</v>
      </c>
      <c r="G9" s="332"/>
      <c r="H9" s="333"/>
      <c r="I9" s="325"/>
      <c r="J9" s="326"/>
      <c r="K9" s="57"/>
      <c r="L9" s="316"/>
      <c r="M9" s="313"/>
      <c r="N9" s="314"/>
      <c r="O9" s="314"/>
      <c r="P9" s="314"/>
      <c r="Q9" s="315"/>
      <c r="S9" s="27" t="s">
        <v>121</v>
      </c>
    </row>
    <row r="10" spans="5:23" ht="25.5" customHeight="1" x14ac:dyDescent="0.15">
      <c r="F10" s="317" t="s">
        <v>87</v>
      </c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1"/>
      <c r="S10" s="27" t="s">
        <v>113</v>
      </c>
    </row>
    <row r="11" spans="5:23" ht="12.75" thickBot="1" x14ac:dyDescent="0.2">
      <c r="F11" s="318"/>
      <c r="G11" s="322"/>
      <c r="H11" s="323"/>
      <c r="I11" s="323"/>
      <c r="J11" s="323"/>
      <c r="K11" s="323"/>
      <c r="L11" s="323"/>
      <c r="M11" s="323"/>
      <c r="N11" s="323"/>
      <c r="O11" s="286" t="s">
        <v>234</v>
      </c>
      <c r="P11" s="286"/>
      <c r="Q11" s="287"/>
      <c r="S11" s="27" t="s">
        <v>112</v>
      </c>
    </row>
    <row r="12" spans="5:23" ht="13.5" customHeight="1" thickBot="1" x14ac:dyDescent="0.2">
      <c r="F12" s="115" t="s">
        <v>26</v>
      </c>
      <c r="G12" s="304" t="s">
        <v>116</v>
      </c>
      <c r="H12" s="305"/>
      <c r="I12" s="175" t="s">
        <v>1</v>
      </c>
      <c r="J12" s="117" t="s">
        <v>2</v>
      </c>
      <c r="K12" s="118" t="s">
        <v>125</v>
      </c>
      <c r="L12" s="119" t="s">
        <v>16</v>
      </c>
      <c r="M12" s="176" t="s">
        <v>92</v>
      </c>
      <c r="N12" s="176" t="s">
        <v>90</v>
      </c>
      <c r="O12" s="120" t="s">
        <v>3</v>
      </c>
      <c r="P12" s="119" t="s">
        <v>18</v>
      </c>
      <c r="Q12" s="177" t="s">
        <v>123</v>
      </c>
      <c r="S12" s="27" t="s">
        <v>122</v>
      </c>
    </row>
    <row r="13" spans="5:23" ht="13.5" customHeight="1" thickTop="1" x14ac:dyDescent="0.15">
      <c r="F13" s="178"/>
      <c r="G13" s="124" t="s">
        <v>93</v>
      </c>
      <c r="H13" s="126" t="s">
        <v>205</v>
      </c>
      <c r="I13" s="179" t="s">
        <v>206</v>
      </c>
      <c r="J13" s="179" t="s">
        <v>207</v>
      </c>
      <c r="K13" s="125" t="s">
        <v>96</v>
      </c>
      <c r="L13" s="126" t="s">
        <v>99</v>
      </c>
      <c r="M13" s="127" t="s">
        <v>103</v>
      </c>
      <c r="N13" s="126" t="s">
        <v>105</v>
      </c>
      <c r="O13" s="128">
        <v>22</v>
      </c>
      <c r="P13" s="129" t="s">
        <v>94</v>
      </c>
      <c r="Q13" s="180" t="s">
        <v>124</v>
      </c>
      <c r="R13" s="27" t="s">
        <v>233</v>
      </c>
      <c r="S13" s="230">
        <v>0</v>
      </c>
    </row>
    <row r="14" spans="5:23" ht="40.5" customHeight="1" x14ac:dyDescent="0.15">
      <c r="F14" s="37"/>
      <c r="G14" s="133" t="s">
        <v>88</v>
      </c>
      <c r="H14" s="86"/>
      <c r="I14" s="87"/>
      <c r="J14" s="187"/>
      <c r="K14" s="82"/>
      <c r="L14" s="77"/>
      <c r="M14" s="35"/>
      <c r="N14" s="36"/>
      <c r="O14" s="191"/>
      <c r="P14" s="192"/>
      <c r="Q14" s="85"/>
    </row>
    <row r="15" spans="5:23" ht="40.5" customHeight="1" x14ac:dyDescent="0.15">
      <c r="F15" s="37"/>
      <c r="G15" s="140" t="s">
        <v>17</v>
      </c>
      <c r="H15" s="86"/>
      <c r="I15" s="87"/>
      <c r="J15" s="187"/>
      <c r="K15" s="82"/>
      <c r="L15" s="83"/>
      <c r="M15" s="35"/>
      <c r="N15" s="39"/>
      <c r="O15" s="193"/>
      <c r="P15" s="194"/>
      <c r="Q15" s="56"/>
    </row>
    <row r="16" spans="5:23" ht="40.5" customHeight="1" x14ac:dyDescent="0.15">
      <c r="F16" s="37"/>
      <c r="G16" s="140" t="s">
        <v>5</v>
      </c>
      <c r="H16" s="86"/>
      <c r="I16" s="87"/>
      <c r="J16" s="187"/>
      <c r="K16" s="82"/>
      <c r="L16" s="83"/>
      <c r="M16" s="35"/>
      <c r="N16" s="39"/>
      <c r="O16" s="193"/>
      <c r="P16" s="194"/>
      <c r="Q16" s="231"/>
    </row>
    <row r="17" spans="5:17" ht="40.5" customHeight="1" x14ac:dyDescent="0.15">
      <c r="F17" s="37"/>
      <c r="G17" s="140" t="s">
        <v>6</v>
      </c>
      <c r="H17" s="79"/>
      <c r="I17" s="47"/>
      <c r="J17" s="188"/>
      <c r="K17" s="82"/>
      <c r="L17" s="83"/>
      <c r="M17" s="35"/>
      <c r="N17" s="39"/>
      <c r="O17" s="193"/>
      <c r="P17" s="194"/>
      <c r="Q17" s="232"/>
    </row>
    <row r="18" spans="5:17" ht="40.5" customHeight="1" x14ac:dyDescent="0.15">
      <c r="F18" s="37"/>
      <c r="G18" s="140" t="s">
        <v>7</v>
      </c>
      <c r="H18" s="79"/>
      <c r="I18" s="47"/>
      <c r="J18" s="188"/>
      <c r="K18" s="82"/>
      <c r="L18" s="83"/>
      <c r="M18" s="35"/>
      <c r="N18" s="39"/>
      <c r="O18" s="193"/>
      <c r="P18" s="194"/>
      <c r="Q18" s="232"/>
    </row>
    <row r="19" spans="5:17" ht="40.5" customHeight="1" x14ac:dyDescent="0.15">
      <c r="F19" s="37"/>
      <c r="G19" s="140" t="s">
        <v>8</v>
      </c>
      <c r="H19" s="79"/>
      <c r="I19" s="47"/>
      <c r="J19" s="188"/>
      <c r="K19" s="82"/>
      <c r="L19" s="83"/>
      <c r="M19" s="35"/>
      <c r="N19" s="39"/>
      <c r="O19" s="193"/>
      <c r="P19" s="194"/>
      <c r="Q19" s="232"/>
    </row>
    <row r="20" spans="5:17" ht="40.5" customHeight="1" x14ac:dyDescent="0.15">
      <c r="F20" s="37"/>
      <c r="G20" s="140" t="s">
        <v>9</v>
      </c>
      <c r="H20" s="79"/>
      <c r="I20" s="47"/>
      <c r="J20" s="188"/>
      <c r="K20" s="82"/>
      <c r="L20" s="83"/>
      <c r="M20" s="35"/>
      <c r="N20" s="39"/>
      <c r="O20" s="193"/>
      <c r="P20" s="194"/>
      <c r="Q20" s="232"/>
    </row>
    <row r="21" spans="5:17" ht="40.5" customHeight="1" x14ac:dyDescent="0.15">
      <c r="F21" s="37"/>
      <c r="G21" s="140" t="s">
        <v>21</v>
      </c>
      <c r="H21" s="79"/>
      <c r="I21" s="47"/>
      <c r="J21" s="188"/>
      <c r="K21" s="82"/>
      <c r="L21" s="83"/>
      <c r="M21" s="38"/>
      <c r="N21" s="39"/>
      <c r="O21" s="193"/>
      <c r="P21" s="194"/>
      <c r="Q21" s="232"/>
    </row>
    <row r="22" spans="5:17" ht="40.5" customHeight="1" x14ac:dyDescent="0.15">
      <c r="F22" s="37"/>
      <c r="G22" s="181" t="s">
        <v>10</v>
      </c>
      <c r="H22" s="78"/>
      <c r="I22" s="75"/>
      <c r="J22" s="189"/>
      <c r="K22" s="82"/>
      <c r="L22" s="83"/>
      <c r="M22" s="38"/>
      <c r="N22" s="39"/>
      <c r="O22" s="193"/>
      <c r="P22" s="194"/>
      <c r="Q22" s="232"/>
    </row>
    <row r="23" spans="5:17" ht="40.5" customHeight="1" thickBot="1" x14ac:dyDescent="0.2">
      <c r="F23" s="37"/>
      <c r="G23" s="182" t="s">
        <v>22</v>
      </c>
      <c r="H23" s="81"/>
      <c r="I23" s="74"/>
      <c r="J23" s="190"/>
      <c r="K23" s="70"/>
      <c r="L23" s="71"/>
      <c r="M23" s="72"/>
      <c r="N23" s="65"/>
      <c r="O23" s="195"/>
      <c r="P23" s="196"/>
      <c r="Q23" s="233"/>
    </row>
    <row r="24" spans="5:17" ht="21" customHeight="1" x14ac:dyDescent="0.15">
      <c r="F24" s="185"/>
      <c r="G24" s="165"/>
      <c r="H24" s="88"/>
      <c r="I24" s="88"/>
      <c r="J24" s="88"/>
      <c r="K24" s="88"/>
      <c r="L24" s="88"/>
      <c r="M24" s="88"/>
      <c r="N24" s="88"/>
      <c r="O24" s="88"/>
      <c r="P24" s="102"/>
    </row>
    <row r="25" spans="5:17" ht="22.5" customHeight="1" x14ac:dyDescent="0.15">
      <c r="F25" s="165"/>
      <c r="G25" s="165"/>
      <c r="H25" s="88"/>
      <c r="I25" s="88"/>
      <c r="J25" s="88"/>
      <c r="K25" s="88"/>
      <c r="L25" s="88"/>
      <c r="M25" s="88"/>
      <c r="N25" s="169" t="s">
        <v>86</v>
      </c>
      <c r="O25" s="169"/>
      <c r="P25" s="102"/>
    </row>
    <row r="26" spans="5:17" ht="16.5" customHeight="1" x14ac:dyDescent="0.15">
      <c r="E26" s="41"/>
      <c r="F26" s="288"/>
      <c r="G26" s="288"/>
      <c r="H26" s="289"/>
      <c r="I26" s="183"/>
      <c r="J26" s="183"/>
      <c r="K26" s="183"/>
      <c r="L26" s="184"/>
      <c r="M26" s="169"/>
      <c r="N26" s="183"/>
      <c r="O26" s="183"/>
      <c r="P26" s="183"/>
    </row>
    <row r="27" spans="5:17" ht="12" customHeight="1" x14ac:dyDescent="0.25">
      <c r="H27" s="44"/>
      <c r="I27" s="44"/>
    </row>
  </sheetData>
  <sheetProtection algorithmName="SHA-512" hashValue="b5z54OSx/TzvG5INScUrqldSIuwnOrdwGN/h+YLgegbtsCNiFHb8mFGe9hFHHWBiKdaNDUA8wSbTsZ7GpCg/ZQ==" saltValue="d0JLeTi6eoyY5m39AP9GrQ==" spinCount="100000" sheet="1" objects="1" scenarios="1" formatCells="0"/>
  <mergeCells count="23">
    <mergeCell ref="E2:E3"/>
    <mergeCell ref="G4:K4"/>
    <mergeCell ref="H3:I3"/>
    <mergeCell ref="I9:J9"/>
    <mergeCell ref="G7:K7"/>
    <mergeCell ref="I8:J8"/>
    <mergeCell ref="G5:K5"/>
    <mergeCell ref="G8:H8"/>
    <mergeCell ref="G9:H9"/>
    <mergeCell ref="F10:F11"/>
    <mergeCell ref="G6:K6"/>
    <mergeCell ref="F26:H26"/>
    <mergeCell ref="G12:H12"/>
    <mergeCell ref="G10:Q10"/>
    <mergeCell ref="G11:N11"/>
    <mergeCell ref="O11:Q11"/>
    <mergeCell ref="L4:Q4"/>
    <mergeCell ref="M5:Q5"/>
    <mergeCell ref="L8:L9"/>
    <mergeCell ref="M7:N7"/>
    <mergeCell ref="O7:P7"/>
    <mergeCell ref="M6:P6"/>
    <mergeCell ref="M8:Q9"/>
  </mergeCells>
  <phoneticPr fontId="27"/>
  <conditionalFormatting sqref="I14:J16">
    <cfRule type="containsText" dxfId="4" priority="2" operator="containsText" text="？">
      <formula>NOT(ISERROR(SEARCH("？",I14)))</formula>
    </cfRule>
    <cfRule type="containsText" dxfId="3" priority="3" operator="containsText" text="？">
      <formula>NOT(ISERROR(SEARCH("？",I14)))</formula>
    </cfRule>
  </conditionalFormatting>
  <conditionalFormatting sqref="Q12">
    <cfRule type="expression" dxfId="2" priority="1">
      <formula>$S$13=2</formula>
    </cfRule>
  </conditionalFormatting>
  <dataValidations disablePrompts="1" count="16">
    <dataValidation imeMode="fullAlpha" allowBlank="1" showInputMessage="1" showErrorMessage="1" sqref="K9 I9"/>
    <dataValidation imeMode="hiragana" allowBlank="1" showInputMessage="1" showErrorMessage="1" sqref="L14:M23"/>
    <dataValidation type="list" imeMode="off" allowBlank="1" showInputMessage="1" showErrorMessage="1" sqref="P14:P23">
      <formula1>"男,女"</formula1>
    </dataValidation>
    <dataValidation imeMode="halfAlpha" allowBlank="1" showInputMessage="1" showErrorMessage="1" sqref="Q8 O14:O23 M8"/>
    <dataValidation imeMode="halfAlpha" allowBlank="1" showInputMessage="1" showErrorMessage="1" promptTitle="TEL" prompt="ハイフン付き半角数字でご入力ください" sqref="G8:H8"/>
    <dataValidation imeMode="halfAlpha" allowBlank="1" showInputMessage="1" showErrorMessage="1" promptTitle="FAX" prompt="ハイフン付き半角数字でご入力ください" sqref="G9:H9"/>
    <dataValidation imeMode="fullKatakana" allowBlank="1" showInputMessage="1" showErrorMessage="1" promptTitle="フリガナ" prompt="姓と名の間にスペースを入れてください" sqref="N14:N23 M6"/>
    <dataValidation imeMode="off" allowBlank="1" showInputMessage="1" showErrorMessage="1" sqref="J14:J23 Q1 O14:Q23"/>
    <dataValidation imeMode="fullKatakana" allowBlank="1" showInputMessage="1" showErrorMessage="1" sqref="G4:K4"/>
    <dataValidation allowBlank="1" showInputMessage="1" showErrorMessage="1" promptTitle="所在地" prompt="ご請求書・参加票の送付先をご入力ください" sqref="G7:K7"/>
    <dataValidation imeMode="halfAlpha" allowBlank="1" showInputMessage="1" showErrorMessage="1" promptTitle="郵便番号" prompt="ハイフン付き半角数字" sqref="G6:K6"/>
    <dataValidation allowBlank="1" showInputMessage="1" sqref="G14:G16"/>
    <dataValidation type="list" imeMode="hiragana" allowBlank="1" showInputMessage="1" promptTitle="ご参加者　企業名" prompt="名札に掲載されます" sqref="K14:K23">
      <formula1>$G$5</formula1>
    </dataValidation>
    <dataValidation imeMode="hiragana" allowBlank="1" showInputMessage="1" showErrorMessage="1" errorTitle="セミナー名" error="該当するセミナーが見つかりません。No、エリア、開始日のいずれかを見直してください。" sqref="H14:I24"/>
    <dataValidation type="list" allowBlank="1" showInputMessage="1" showErrorMessage="1" promptTitle="テキスト送付先" prompt="通常は、申込責任者宛に開催3日前までにお送りします。_x000a__x000a_参加者宛は、支社が異なり転送が間に合わない、在宅勤務のため転送できない等、やむを得ない場合に限ります。_x000a_開催12日前までに詳細住所をご連絡ください。" sqref="Q9">
      <formula1>$S$1:$S$3</formula1>
    </dataValidation>
    <dataValidation imeMode="hiragana" allowBlank="1" showInputMessage="1" showErrorMessage="1" promptTitle="氏名" prompt="姓と名の間にスペースを入れてください" sqref="M7:N7"/>
  </dataValidations>
  <hyperlinks>
    <hyperlink ref="Q13" r:id="rId1"/>
    <hyperlink ref="N25" r:id="rId2"/>
    <hyperlink ref="O3" location="'個人情報のお取り扱いについて（公開セミナー）'!A1" display="こちら"/>
    <hyperlink ref="M2" r:id="rId3" display="https://www.hj.sanno.ac.jp/cp/public-seminar/"/>
  </hyperlinks>
  <printOptions horizontalCentered="1"/>
  <pageMargins left="0.23622047244094491" right="0.23622047244094491" top="0.27559055118110237" bottom="0" header="0" footer="0"/>
  <pageSetup paperSize="9" scale="82" fitToHeight="0" orientation="landscape" r:id="rId4"/>
  <headerFooter alignWithMargins="0">
    <oddFooter xml:space="preserve">&amp;R［本学使用欄］ AD：＿＿＿＿＿＿＿＿　　請求区分：＿＿＿＿＿＿＿＿　　ID：＿＿＿＿＿＿＿＿
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7" name="Option Button 3">
              <controlPr defaultSize="0" autoFill="0" autoLine="0" autoPict="0">
                <anchor moveWithCells="1">
                  <from>
                    <xdr:col>16</xdr:col>
                    <xdr:colOff>114300</xdr:colOff>
                    <xdr:row>6</xdr:row>
                    <xdr:rowOff>47625</xdr:rowOff>
                  </from>
                  <to>
                    <xdr:col>16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Option Button 4">
              <controlPr defaultSize="0" autoFill="0" autoLine="0" autoPict="0">
                <anchor moveWithCells="1">
                  <from>
                    <xdr:col>16</xdr:col>
                    <xdr:colOff>1190625</xdr:colOff>
                    <xdr:row>6</xdr:row>
                    <xdr:rowOff>47625</xdr:rowOff>
                  </from>
                  <to>
                    <xdr:col>25</xdr:col>
                    <xdr:colOff>219075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BP11"/>
  <sheetViews>
    <sheetView workbookViewId="0">
      <selection activeCell="AU29" sqref="AU29"/>
    </sheetView>
  </sheetViews>
  <sheetFormatPr defaultRowHeight="12" x14ac:dyDescent="0.15"/>
  <cols>
    <col min="1" max="1" width="14.140625" bestFit="1" customWidth="1"/>
    <col min="2" max="2" width="6.42578125" customWidth="1"/>
    <col min="3" max="3" width="7.28515625" bestFit="1" customWidth="1"/>
    <col min="4" max="4" width="10.42578125" bestFit="1" customWidth="1"/>
    <col min="5" max="5" width="7" bestFit="1" customWidth="1"/>
    <col min="6" max="6" width="9.140625" bestFit="1" customWidth="1"/>
    <col min="7" max="7" width="10.140625" bestFit="1" customWidth="1"/>
    <col min="8" max="8" width="15.28515625" customWidth="1"/>
    <col min="9" max="9" width="18.85546875" bestFit="1" customWidth="1"/>
    <col min="10" max="10" width="6.85546875" bestFit="1" customWidth="1"/>
    <col min="11" max="12" width="6.140625" bestFit="1" customWidth="1"/>
    <col min="13" max="17" width="4.7109375" customWidth="1"/>
    <col min="18" max="27" width="8.5703125" customWidth="1"/>
    <col min="28" max="28" width="13.140625" bestFit="1" customWidth="1"/>
    <col min="29" max="29" width="9.140625" bestFit="1" customWidth="1"/>
    <col min="30" max="30" width="7.28515625" bestFit="1" customWidth="1"/>
    <col min="31" max="35" width="9.7109375" customWidth="1"/>
    <col min="36" max="36" width="4.5703125" customWidth="1"/>
    <col min="37" max="37" width="7.28515625" customWidth="1"/>
    <col min="38" max="38" width="5.28515625" customWidth="1"/>
    <col min="39" max="39" width="3.5703125" customWidth="1"/>
    <col min="40" max="40" width="9.85546875" bestFit="1" customWidth="1"/>
    <col min="41" max="41" width="12.5703125" style="13" customWidth="1"/>
    <col min="42" max="43" width="11.140625" bestFit="1" customWidth="1"/>
    <col min="44" max="44" width="13" bestFit="1" customWidth="1"/>
    <col min="45" max="45" width="11.140625" bestFit="1" customWidth="1"/>
    <col min="46" max="46" width="21" bestFit="1" customWidth="1"/>
    <col min="47" max="47" width="11.85546875" customWidth="1"/>
    <col min="48" max="49" width="21" customWidth="1"/>
    <col min="50" max="50" width="7" bestFit="1" customWidth="1"/>
    <col min="51" max="51" width="11.140625" bestFit="1" customWidth="1"/>
    <col min="52" max="52" width="14.5703125" bestFit="1" customWidth="1"/>
    <col min="53" max="53" width="12.85546875" bestFit="1" customWidth="1"/>
    <col min="54" max="54" width="20.140625" bestFit="1" customWidth="1"/>
    <col min="55" max="55" width="16.85546875" bestFit="1" customWidth="1"/>
    <col min="56" max="56" width="15.140625" customWidth="1"/>
  </cols>
  <sheetData>
    <row r="1" spans="1:68" s="4" customFormat="1" ht="165" customHeight="1" x14ac:dyDescent="0.15">
      <c r="A1" s="1" t="s">
        <v>31</v>
      </c>
      <c r="B1" s="1" t="s">
        <v>32</v>
      </c>
      <c r="C1" s="10" t="s">
        <v>33</v>
      </c>
      <c r="D1" s="2" t="s">
        <v>34</v>
      </c>
      <c r="E1" s="2" t="s">
        <v>35</v>
      </c>
      <c r="F1" s="2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3" t="s">
        <v>58</v>
      </c>
      <c r="AC1" s="3" t="s">
        <v>59</v>
      </c>
      <c r="AD1" s="1" t="s">
        <v>60</v>
      </c>
      <c r="AE1" s="1" t="s">
        <v>61</v>
      </c>
      <c r="AF1" s="1" t="s">
        <v>62</v>
      </c>
      <c r="AG1" s="1" t="s">
        <v>126</v>
      </c>
      <c r="AH1" s="1" t="s">
        <v>127</v>
      </c>
      <c r="AI1" s="1" t="s">
        <v>128</v>
      </c>
      <c r="AJ1" s="1" t="s">
        <v>63</v>
      </c>
      <c r="AK1" s="1" t="s">
        <v>64</v>
      </c>
      <c r="AL1" s="1" t="s">
        <v>65</v>
      </c>
      <c r="AM1" s="1" t="s">
        <v>66</v>
      </c>
      <c r="AN1" s="3" t="s">
        <v>67</v>
      </c>
      <c r="AO1" s="11" t="s">
        <v>68</v>
      </c>
      <c r="AP1" s="3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129</v>
      </c>
      <c r="AV1" s="1" t="s">
        <v>132</v>
      </c>
      <c r="AW1" s="1" t="s">
        <v>130</v>
      </c>
      <c r="AX1" s="1" t="s">
        <v>3</v>
      </c>
      <c r="AY1" s="1" t="s">
        <v>74</v>
      </c>
      <c r="AZ1" s="1" t="s">
        <v>75</v>
      </c>
      <c r="BA1" s="1" t="s">
        <v>76</v>
      </c>
      <c r="BB1" s="1" t="s">
        <v>77</v>
      </c>
      <c r="BC1" s="1" t="s">
        <v>78</v>
      </c>
      <c r="BD1" s="4" t="s">
        <v>220</v>
      </c>
      <c r="BE1" s="4" t="s">
        <v>221</v>
      </c>
      <c r="BF1" s="4" t="s">
        <v>222</v>
      </c>
      <c r="BG1" s="4" t="s">
        <v>223</v>
      </c>
      <c r="BH1" s="4" t="s">
        <v>224</v>
      </c>
      <c r="BI1" s="4" t="s">
        <v>225</v>
      </c>
      <c r="BJ1" s="4" t="s">
        <v>226</v>
      </c>
      <c r="BK1" s="4" t="s">
        <v>227</v>
      </c>
      <c r="BL1" s="4" t="s">
        <v>228</v>
      </c>
      <c r="BM1" s="4" t="s">
        <v>229</v>
      </c>
      <c r="BN1" s="4" t="s">
        <v>230</v>
      </c>
      <c r="BO1" s="4" t="s">
        <v>231</v>
      </c>
      <c r="BP1" s="4" t="s">
        <v>232</v>
      </c>
    </row>
    <row r="2" spans="1:68" x14ac:dyDescent="0.15">
      <c r="A2" s="5" t="str">
        <f t="shared" ref="A2:A11" ca="1" si="0">IF($AN2="","",TEXT(NOW(),"YYMMDDHHMMSS"))</f>
        <v/>
      </c>
      <c r="B2" s="6"/>
      <c r="C2" s="7" t="str">
        <f>IF($AN2="","",参加申込書!$K$5)</f>
        <v/>
      </c>
      <c r="D2" s="7" t="str">
        <f>IF($AN2="","",'参加申込書(直接入力用)'!$G$4)</f>
        <v/>
      </c>
      <c r="E2" s="7" t="str">
        <f>IF($AN2="","",'参加申込書(直接入力用)'!$I$9)</f>
        <v/>
      </c>
      <c r="F2" s="7" t="str">
        <f>IF($AN2="","",'参加申込書(直接入力用)'!$K$9)</f>
        <v/>
      </c>
      <c r="G2" s="7" t="str">
        <f>IF($AN2="","",IF(参加申込書!$Q$5="","",参加申込書!$Q$5))</f>
        <v/>
      </c>
      <c r="H2" s="7" t="str">
        <f>IF($AN2="","",IF(参加申込書!$Q$7="","",参加申込書!$Q$7))</f>
        <v/>
      </c>
      <c r="I2" s="7" t="str">
        <f>IF($AN2="","",IF(参加申込書!$Q$6="","",参加申込書!$Q$6))</f>
        <v/>
      </c>
      <c r="J2" s="7" t="str">
        <f>IF($AN2="","",IF(参加申込書!$Q$8="","",参加申込書!$Q$8))</f>
        <v/>
      </c>
      <c r="K2" s="7" t="str">
        <f>IF($AN2="","",IF(参加申込書!$K$8="","",参加申込書!$K$8))</f>
        <v/>
      </c>
      <c r="L2" s="7" t="str">
        <f>IF($AN2="","",IF(参加申込書!$K$9="","",参加申込書!$K$9))</f>
        <v/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tr">
        <f>IF($AN2="","",IF(CONCATENATE(参加申込書!$K$10,参加申込書!$K$11)="","",CONCATENATE(参加申込書!$K$10,参加申込書!$K$11)))</f>
        <v/>
      </c>
      <c r="AE2" s="7"/>
      <c r="AF2" s="7"/>
      <c r="AG2" s="7"/>
      <c r="AH2" s="7"/>
      <c r="AI2" s="7"/>
      <c r="AJ2" s="7" t="str">
        <f>IF($AN2="","",CONCATENATE(LEFT(AK2,1),"A"))</f>
        <v/>
      </c>
      <c r="AK2" s="7" t="str">
        <f>IF($AN2="","",LEFT(参加申込書!$J14,5))</f>
        <v/>
      </c>
      <c r="AL2" s="7" t="str">
        <f>IF($AN2="","",MID(参加申込書!$J14,7,3))</f>
        <v/>
      </c>
      <c r="AM2" s="7" t="str">
        <f>IF($AN2="","",RIGHT(参加申込書!$J14,1))</f>
        <v/>
      </c>
      <c r="AN2" s="8" t="str">
        <f>IF(参加申込書!$L14=0,"",参加申込書!$L14)</f>
        <v/>
      </c>
      <c r="AO2" s="12" t="str">
        <f>IF(参加申込書!$N14=0,"",参加申込書!$N14)</f>
        <v/>
      </c>
      <c r="AP2" s="8" t="str">
        <f>IF(参加申込書!$M14=0,"",参加申込書!$M14)</f>
        <v/>
      </c>
      <c r="AQ2" s="8" t="str">
        <f>IF(参加申込書!$O14="","",参加申込書!$O14)</f>
        <v/>
      </c>
      <c r="AR2" s="8" t="str">
        <f>IF(参加申込書!$P14="","",参加申込書!$P14)</f>
        <v/>
      </c>
      <c r="AS2" s="8" t="str">
        <f>IF(参加申込書!$Q14=0,"",参加申込書!$Q14)</f>
        <v/>
      </c>
      <c r="AT2" s="8" t="str">
        <f>IF(参加申込書!$R14=0,"",参加申込書!$R14)</f>
        <v/>
      </c>
      <c r="AU2" s="8"/>
      <c r="AV2" s="8"/>
      <c r="AW2" s="8" t="str">
        <f>IF(参加申込書!$W$13=1,参加申込書!$Q$8,IF(参加申込書!$U14="","",参加申込書!$U14))</f>
        <v/>
      </c>
      <c r="AX2" s="8" t="str">
        <f>IF($AN2="","",IF(参加申込書!$S14=0,0,参加申込書!$S14))</f>
        <v/>
      </c>
      <c r="AY2" s="8" t="str">
        <f>IF(参加申込書!$T14="","",IF(参加申込書!$T14="男",1,2))</f>
        <v/>
      </c>
      <c r="AZ2" s="7"/>
      <c r="BA2" s="7"/>
      <c r="BB2" s="8"/>
      <c r="BC2" s="9" t="str">
        <f t="shared" ref="BC2:BC11" ca="1" si="1">IF($AN2="","",NOW())</f>
        <v/>
      </c>
      <c r="BD2" s="6"/>
      <c r="BE2" s="6"/>
      <c r="BF2" s="6"/>
      <c r="BG2" s="6">
        <v>0</v>
      </c>
      <c r="BH2" s="6"/>
      <c r="BI2" s="6"/>
      <c r="BJ2" s="6"/>
      <c r="BK2" s="6"/>
      <c r="BL2" s="6"/>
      <c r="BM2" s="6"/>
      <c r="BN2" s="6"/>
      <c r="BO2" s="6"/>
      <c r="BP2" s="6"/>
    </row>
    <row r="3" spans="1:68" x14ac:dyDescent="0.15">
      <c r="A3" s="5" t="str">
        <f t="shared" ca="1" si="0"/>
        <v/>
      </c>
      <c r="B3" s="6"/>
      <c r="C3" s="7" t="str">
        <f>IF($AN3="","",参加申込書!$K$5)</f>
        <v/>
      </c>
      <c r="D3" s="7" t="str">
        <f>IF($AN3="","",'参加申込書(直接入力用)'!$G$4)</f>
        <v/>
      </c>
      <c r="E3" s="7" t="str">
        <f>IF($AN3="","",'参加申込書(直接入力用)'!$I$9)</f>
        <v/>
      </c>
      <c r="F3" s="7" t="str">
        <f>IF($AN3="","",'参加申込書(直接入力用)'!$K$9)</f>
        <v/>
      </c>
      <c r="G3" s="7" t="str">
        <f>IF($AN3="","",IF(参加申込書!$Q$5="","",参加申込書!$Q$5))</f>
        <v/>
      </c>
      <c r="H3" s="7" t="str">
        <f>IF($AN3="","",IF(参加申込書!$Q$7="","",参加申込書!$Q$7))</f>
        <v/>
      </c>
      <c r="I3" s="7" t="str">
        <f>IF($AN3="","",IF(参加申込書!$Q$6="","",参加申込書!$Q$6))</f>
        <v/>
      </c>
      <c r="J3" s="7" t="str">
        <f>IF($AN3="","",IF(参加申込書!$Q$8="","",参加申込書!$Q$8))</f>
        <v/>
      </c>
      <c r="K3" s="7" t="str">
        <f>IF($AN3="","",IF(参加申込書!$K$8="","",参加申込書!$K$8))</f>
        <v/>
      </c>
      <c r="L3" s="7" t="str">
        <f>IF($AN3="","",IF(参加申込書!$K$9="","",参加申込書!$K$9))</f>
        <v/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 t="str">
        <f>IF($AN3="","",IF(CONCATENATE(参加申込書!$K$10,参加申込書!$K$11)="","",CONCATENATE(参加申込書!$K$10,参加申込書!$K$11)))</f>
        <v/>
      </c>
      <c r="AE3" s="7"/>
      <c r="AF3" s="7"/>
      <c r="AG3" s="7"/>
      <c r="AH3" s="7"/>
      <c r="AI3" s="7"/>
      <c r="AJ3" s="7" t="str">
        <f t="shared" ref="AJ3:AJ11" si="2">IF($AN3="","",CONCATENATE(LEFT(AK3,1),"A"))</f>
        <v/>
      </c>
      <c r="AK3" s="7" t="str">
        <f>IF($AN3="","",LEFT(参加申込書!$J15,5))</f>
        <v/>
      </c>
      <c r="AL3" s="7" t="str">
        <f>IF($AN3="","",MID(参加申込書!$J15,7,3))</f>
        <v/>
      </c>
      <c r="AM3" s="7" t="str">
        <f>IF($AN3="","",RIGHT(参加申込書!$J15,1))</f>
        <v/>
      </c>
      <c r="AN3" s="8" t="str">
        <f>IF(参加申込書!$L15=0,"",参加申込書!$L15)</f>
        <v/>
      </c>
      <c r="AO3" s="12" t="str">
        <f>IF(参加申込書!$N15=0,"",参加申込書!$N15)</f>
        <v/>
      </c>
      <c r="AP3" s="8" t="str">
        <f>IF(参加申込書!$M15=0,"",参加申込書!$M15)</f>
        <v/>
      </c>
      <c r="AQ3" s="8" t="str">
        <f>IF(参加申込書!$O15="","",参加申込書!$O15)</f>
        <v/>
      </c>
      <c r="AR3" s="8" t="str">
        <f>IF(参加申込書!$P15="","",参加申込書!$P15)</f>
        <v/>
      </c>
      <c r="AS3" s="8" t="str">
        <f>IF(参加申込書!$Q15=0,"",参加申込書!$Q15)</f>
        <v/>
      </c>
      <c r="AT3" s="8" t="str">
        <f>IF(参加申込書!$R15=0,"",参加申込書!$R15)</f>
        <v/>
      </c>
      <c r="AU3" s="8"/>
      <c r="AV3" s="8"/>
      <c r="AW3" s="8" t="str">
        <f>IF(参加申込書!$W$13=1,参加申込書!$Q$8,IF(参加申込書!$U15="","",参加申込書!$U15))</f>
        <v/>
      </c>
      <c r="AX3" s="8" t="str">
        <f>IF($AN3="","",IF(参加申込書!$S15=0,0,参加申込書!$S15))</f>
        <v/>
      </c>
      <c r="AY3" s="8" t="str">
        <f>IF(参加申込書!$T15="","",IF(参加申込書!$T15="男",1,2))</f>
        <v/>
      </c>
      <c r="AZ3" s="7"/>
      <c r="BA3" s="7"/>
      <c r="BB3" s="8"/>
      <c r="BC3" s="9" t="str">
        <f t="shared" ca="1" si="1"/>
        <v/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x14ac:dyDescent="0.15">
      <c r="A4" s="5" t="str">
        <f t="shared" ca="1" si="0"/>
        <v/>
      </c>
      <c r="B4" s="6"/>
      <c r="C4" s="7" t="str">
        <f>IF($AN4="","",参加申込書!$K$5)</f>
        <v/>
      </c>
      <c r="D4" s="7" t="str">
        <f>IF($AN4="","",'参加申込書(直接入力用)'!$G$4)</f>
        <v/>
      </c>
      <c r="E4" s="7" t="str">
        <f>IF($AN4="","",'参加申込書(直接入力用)'!$I$9)</f>
        <v/>
      </c>
      <c r="F4" s="7" t="str">
        <f>IF($AN4="","",'参加申込書(直接入力用)'!$K$9)</f>
        <v/>
      </c>
      <c r="G4" s="7" t="str">
        <f>IF($AN4="","",IF(参加申込書!$Q$5="","",参加申込書!$Q$5))</f>
        <v/>
      </c>
      <c r="H4" s="7" t="str">
        <f>IF($AN4="","",IF(参加申込書!$Q$7="","",参加申込書!$Q$7))</f>
        <v/>
      </c>
      <c r="I4" s="7" t="str">
        <f>IF($AN4="","",IF(参加申込書!$Q$6="","",参加申込書!$Q$6))</f>
        <v/>
      </c>
      <c r="J4" s="7" t="str">
        <f>IF($AN4="","",IF(参加申込書!$Q$8="","",参加申込書!$Q$8))</f>
        <v/>
      </c>
      <c r="K4" s="7" t="str">
        <f>IF($AN4="","",IF(参加申込書!$K$8="","",参加申込書!$K$8))</f>
        <v/>
      </c>
      <c r="L4" s="7" t="str">
        <f>IF($AN4="","",IF(参加申込書!$K$9="","",参加申込書!$K$9))</f>
        <v/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tr">
        <f>IF($AN4="","",IF(CONCATENATE(参加申込書!$K$10,参加申込書!$K$11)="","",CONCATENATE(参加申込書!$K$10,参加申込書!$K$11)))</f>
        <v/>
      </c>
      <c r="AE4" s="7"/>
      <c r="AF4" s="7"/>
      <c r="AG4" s="7"/>
      <c r="AH4" s="7"/>
      <c r="AI4" s="7"/>
      <c r="AJ4" s="7" t="str">
        <f t="shared" si="2"/>
        <v/>
      </c>
      <c r="AK4" s="7" t="str">
        <f>IF($AN4="","",LEFT(参加申込書!$J16,5))</f>
        <v/>
      </c>
      <c r="AL4" s="7" t="str">
        <f>IF($AN4="","",MID(参加申込書!$J16,7,3))</f>
        <v/>
      </c>
      <c r="AM4" s="7" t="str">
        <f>IF($AN4="","",RIGHT(参加申込書!$J16,1))</f>
        <v/>
      </c>
      <c r="AN4" s="8" t="str">
        <f>IF(参加申込書!$L16=0,"",参加申込書!$L16)</f>
        <v/>
      </c>
      <c r="AO4" s="12" t="str">
        <f>IF(参加申込書!$N16=0,"",参加申込書!$N16)</f>
        <v/>
      </c>
      <c r="AP4" s="8" t="str">
        <f>IF(参加申込書!$M16=0,"",参加申込書!$M16)</f>
        <v/>
      </c>
      <c r="AQ4" s="8" t="str">
        <f>IF(参加申込書!$O16="","",参加申込書!$O16)</f>
        <v/>
      </c>
      <c r="AR4" s="8" t="str">
        <f>IF(参加申込書!$P16="","",参加申込書!$P16)</f>
        <v/>
      </c>
      <c r="AS4" s="8" t="str">
        <f>IF(参加申込書!$Q16=0,"",参加申込書!$Q16)</f>
        <v/>
      </c>
      <c r="AT4" s="8" t="str">
        <f>IF(参加申込書!$R16=0,"",参加申込書!$R16)</f>
        <v/>
      </c>
      <c r="AU4" s="8"/>
      <c r="AV4" s="8"/>
      <c r="AW4" s="8" t="str">
        <f>IF(参加申込書!$W$13=1,参加申込書!$Q$8,IF(参加申込書!$U16="","",参加申込書!$U16))</f>
        <v/>
      </c>
      <c r="AX4" s="8" t="str">
        <f>IF($AN4="","",IF(参加申込書!$S16=0,0,参加申込書!$S16))</f>
        <v/>
      </c>
      <c r="AY4" s="8" t="str">
        <f>IF(参加申込書!$T16="","",IF(参加申込書!$T16="男",1,2))</f>
        <v/>
      </c>
      <c r="AZ4" s="7"/>
      <c r="BA4" s="7"/>
      <c r="BB4" s="8"/>
      <c r="BC4" s="9" t="str">
        <f t="shared" ca="1" si="1"/>
        <v/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15">
      <c r="A5" s="5" t="str">
        <f t="shared" ca="1" si="0"/>
        <v/>
      </c>
      <c r="B5" s="6"/>
      <c r="C5" s="7" t="str">
        <f>IF($AN5="","",参加申込書!$K$5)</f>
        <v/>
      </c>
      <c r="D5" s="7" t="str">
        <f>IF($AN5="","",'参加申込書(直接入力用)'!$G$4)</f>
        <v/>
      </c>
      <c r="E5" s="7" t="str">
        <f>IF($AN5="","",'参加申込書(直接入力用)'!$I$9)</f>
        <v/>
      </c>
      <c r="F5" s="7" t="str">
        <f>IF($AN5="","",'参加申込書(直接入力用)'!$K$9)</f>
        <v/>
      </c>
      <c r="G5" s="7" t="str">
        <f>IF($AN5="","",IF(参加申込書!$Q$5="","",参加申込書!$Q$5))</f>
        <v/>
      </c>
      <c r="H5" s="7" t="str">
        <f>IF($AN5="","",IF(参加申込書!$Q$7="","",参加申込書!$Q$7))</f>
        <v/>
      </c>
      <c r="I5" s="7" t="str">
        <f>IF($AN5="","",IF(参加申込書!$Q$6="","",参加申込書!$Q$6))</f>
        <v/>
      </c>
      <c r="J5" s="7" t="str">
        <f>IF($AN5="","",IF(参加申込書!$Q$8="","",参加申込書!$Q$8))</f>
        <v/>
      </c>
      <c r="K5" s="7" t="str">
        <f>IF($AN5="","",IF(参加申込書!$K$8="","",参加申込書!$K$8))</f>
        <v/>
      </c>
      <c r="L5" s="7" t="str">
        <f>IF($AN5="","",IF(参加申込書!$K$9="","",参加申込書!$K$9))</f>
        <v/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tr">
        <f>IF($AN5="","",IF(CONCATENATE(参加申込書!$K$10,参加申込書!$K$11)="","",CONCATENATE(参加申込書!$K$10,参加申込書!$K$11)))</f>
        <v/>
      </c>
      <c r="AE5" s="7"/>
      <c r="AF5" s="7"/>
      <c r="AG5" s="7"/>
      <c r="AH5" s="7"/>
      <c r="AI5" s="7"/>
      <c r="AJ5" s="7" t="str">
        <f t="shared" si="2"/>
        <v/>
      </c>
      <c r="AK5" s="7" t="str">
        <f>IF($AN5="","",LEFT(参加申込書!$J17,5))</f>
        <v/>
      </c>
      <c r="AL5" s="7" t="str">
        <f>IF($AN5="","",MID(参加申込書!$J17,7,3))</f>
        <v/>
      </c>
      <c r="AM5" s="7" t="str">
        <f>IF($AN5="","",RIGHT(参加申込書!$J17,1))</f>
        <v/>
      </c>
      <c r="AN5" s="8" t="str">
        <f>IF(参加申込書!$L17=0,"",参加申込書!$L17)</f>
        <v/>
      </c>
      <c r="AO5" s="12" t="str">
        <f>IF(参加申込書!$N17=0,"",参加申込書!$N17)</f>
        <v/>
      </c>
      <c r="AP5" s="8" t="str">
        <f>IF(参加申込書!$M17=0,"",参加申込書!$M17)</f>
        <v/>
      </c>
      <c r="AQ5" s="8" t="str">
        <f>IF(参加申込書!$O17="","",参加申込書!$O17)</f>
        <v/>
      </c>
      <c r="AR5" s="8" t="str">
        <f>IF(参加申込書!$P17="","",参加申込書!$P17)</f>
        <v/>
      </c>
      <c r="AS5" s="8" t="str">
        <f>IF(参加申込書!$Q17=0,"",参加申込書!$Q17)</f>
        <v/>
      </c>
      <c r="AT5" s="8" t="str">
        <f>IF(参加申込書!$R17=0,"",参加申込書!$R17)</f>
        <v/>
      </c>
      <c r="AU5" s="8"/>
      <c r="AV5" s="8"/>
      <c r="AW5" s="8" t="str">
        <f>IF(参加申込書!$W$13=1,参加申込書!$Q$8,IF(参加申込書!$U17="","",参加申込書!$U17))</f>
        <v/>
      </c>
      <c r="AX5" s="8" t="str">
        <f>IF($AN5="","",IF(参加申込書!$S17=0,0,参加申込書!$S17))</f>
        <v/>
      </c>
      <c r="AY5" s="8" t="str">
        <f>IF(参加申込書!$T17="","",IF(参加申込書!$T17="男",1,2))</f>
        <v/>
      </c>
      <c r="AZ5" s="7"/>
      <c r="BA5" s="7"/>
      <c r="BB5" s="8"/>
      <c r="BC5" s="9" t="str">
        <f t="shared" ca="1" si="1"/>
        <v/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x14ac:dyDescent="0.15">
      <c r="A6" s="5" t="str">
        <f t="shared" ca="1" si="0"/>
        <v/>
      </c>
      <c r="B6" s="6"/>
      <c r="C6" s="7" t="str">
        <f>IF($AN6="","",参加申込書!$K$5)</f>
        <v/>
      </c>
      <c r="D6" s="7" t="str">
        <f>IF($AN6="","",'参加申込書(直接入力用)'!$G$4)</f>
        <v/>
      </c>
      <c r="E6" s="7" t="str">
        <f>IF($AN6="","",'参加申込書(直接入力用)'!$I$9)</f>
        <v/>
      </c>
      <c r="F6" s="7" t="str">
        <f>IF($AN6="","",'参加申込書(直接入力用)'!$K$9)</f>
        <v/>
      </c>
      <c r="G6" s="7" t="str">
        <f>IF($AN6="","",IF(参加申込書!$Q$5="","",参加申込書!$Q$5))</f>
        <v/>
      </c>
      <c r="H6" s="7" t="str">
        <f>IF($AN6="","",IF(参加申込書!$Q$7="","",参加申込書!$Q$7))</f>
        <v/>
      </c>
      <c r="I6" s="7" t="str">
        <f>IF($AN6="","",IF(参加申込書!$Q$6="","",参加申込書!$Q$6))</f>
        <v/>
      </c>
      <c r="J6" s="7" t="str">
        <f>IF($AN6="","",IF(参加申込書!$Q$8="","",参加申込書!$Q$8))</f>
        <v/>
      </c>
      <c r="K6" s="7" t="str">
        <f>IF($AN6="","",IF(参加申込書!$K$8="","",参加申込書!$K$8))</f>
        <v/>
      </c>
      <c r="L6" s="7" t="str">
        <f>IF($AN6="","",IF(参加申込書!$K$9="","",参加申込書!$K$9))</f>
        <v/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tr">
        <f>IF($AN6="","",IF(CONCATENATE(参加申込書!$K$10,参加申込書!$K$11)="","",CONCATENATE(参加申込書!$K$10,参加申込書!$K$11)))</f>
        <v/>
      </c>
      <c r="AE6" s="7"/>
      <c r="AF6" s="7"/>
      <c r="AG6" s="7"/>
      <c r="AH6" s="7"/>
      <c r="AI6" s="7"/>
      <c r="AJ6" s="7" t="str">
        <f t="shared" si="2"/>
        <v/>
      </c>
      <c r="AK6" s="7" t="str">
        <f>IF($AN6="","",LEFT(参加申込書!$J18,5))</f>
        <v/>
      </c>
      <c r="AL6" s="7" t="str">
        <f>IF($AN6="","",MID(参加申込書!$J18,7,3))</f>
        <v/>
      </c>
      <c r="AM6" s="7" t="str">
        <f>IF($AN6="","",RIGHT(参加申込書!$J18,1))</f>
        <v/>
      </c>
      <c r="AN6" s="8" t="str">
        <f>IF(参加申込書!$L18=0,"",参加申込書!$L18)</f>
        <v/>
      </c>
      <c r="AO6" s="12" t="str">
        <f>IF(参加申込書!$N18=0,"",参加申込書!$N18)</f>
        <v/>
      </c>
      <c r="AP6" s="8" t="str">
        <f>IF(参加申込書!$M18=0,"",参加申込書!$M18)</f>
        <v/>
      </c>
      <c r="AQ6" s="8" t="str">
        <f>IF(参加申込書!$O18="","",参加申込書!$O18)</f>
        <v/>
      </c>
      <c r="AR6" s="8" t="str">
        <f>IF(参加申込書!$P18="","",参加申込書!$P18)</f>
        <v/>
      </c>
      <c r="AS6" s="8" t="str">
        <f>IF(参加申込書!$Q18=0,"",参加申込書!$Q18)</f>
        <v/>
      </c>
      <c r="AT6" s="8" t="str">
        <f>IF(参加申込書!$R18=0,"",参加申込書!$R18)</f>
        <v/>
      </c>
      <c r="AU6" s="8"/>
      <c r="AV6" s="8"/>
      <c r="AW6" s="8" t="str">
        <f>IF(参加申込書!$W$13=1,参加申込書!$Q$8,IF(参加申込書!$U18="","",参加申込書!$U18))</f>
        <v/>
      </c>
      <c r="AX6" s="8" t="str">
        <f>IF($AN6="","",IF(参加申込書!$S18=0,0,参加申込書!$S18))</f>
        <v/>
      </c>
      <c r="AY6" s="8" t="str">
        <f>IF(参加申込書!$T18="","",IF(参加申込書!$T18="男",1,2))</f>
        <v/>
      </c>
      <c r="AZ6" s="7"/>
      <c r="BA6" s="7"/>
      <c r="BB6" s="8"/>
      <c r="BC6" s="9" t="str">
        <f t="shared" ca="1" si="1"/>
        <v/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x14ac:dyDescent="0.15">
      <c r="A7" s="5" t="str">
        <f t="shared" ca="1" si="0"/>
        <v/>
      </c>
      <c r="B7" s="6"/>
      <c r="C7" s="7" t="str">
        <f>IF($AN7="","",参加申込書!$K$5)</f>
        <v/>
      </c>
      <c r="D7" s="7" t="str">
        <f>IF($AN7="","",'参加申込書(直接入力用)'!$G$4)</f>
        <v/>
      </c>
      <c r="E7" s="7" t="str">
        <f>IF($AN7="","",'参加申込書(直接入力用)'!$I$9)</f>
        <v/>
      </c>
      <c r="F7" s="7" t="str">
        <f>IF($AN7="","",'参加申込書(直接入力用)'!$K$9)</f>
        <v/>
      </c>
      <c r="G7" s="7" t="str">
        <f>IF($AN7="","",IF(参加申込書!$Q$5="","",参加申込書!$Q$5))</f>
        <v/>
      </c>
      <c r="H7" s="7" t="str">
        <f>IF($AN7="","",IF(参加申込書!$Q$7="","",参加申込書!$Q$7))</f>
        <v/>
      </c>
      <c r="I7" s="7" t="str">
        <f>IF($AN7="","",IF(参加申込書!$Q$6="","",参加申込書!$Q$6))</f>
        <v/>
      </c>
      <c r="J7" s="7" t="str">
        <f>IF($AN7="","",IF(参加申込書!$Q$8="","",参加申込書!$Q$8))</f>
        <v/>
      </c>
      <c r="K7" s="7" t="str">
        <f>IF($AN7="","",IF(参加申込書!$K$8="","",参加申込書!$K$8))</f>
        <v/>
      </c>
      <c r="L7" s="7" t="str">
        <f>IF($AN7="","",IF(参加申込書!$K$9="","",参加申込書!$K$9))</f>
        <v/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tr">
        <f>IF($AN7="","",IF(CONCATENATE(参加申込書!$K$10,参加申込書!$K$11)="","",CONCATENATE(参加申込書!$K$10,参加申込書!$K$11)))</f>
        <v/>
      </c>
      <c r="AE7" s="7"/>
      <c r="AF7" s="7"/>
      <c r="AG7" s="7"/>
      <c r="AH7" s="7"/>
      <c r="AI7" s="7"/>
      <c r="AJ7" s="7" t="str">
        <f t="shared" si="2"/>
        <v/>
      </c>
      <c r="AK7" s="7" t="str">
        <f>IF($AN7="","",LEFT(参加申込書!$J19,5))</f>
        <v/>
      </c>
      <c r="AL7" s="7" t="str">
        <f>IF($AN7="","",MID(参加申込書!$J19,7,3))</f>
        <v/>
      </c>
      <c r="AM7" s="7" t="str">
        <f>IF($AN7="","",RIGHT(参加申込書!$J19,1))</f>
        <v/>
      </c>
      <c r="AN7" s="8" t="str">
        <f>IF(参加申込書!$L19=0,"",参加申込書!$L19)</f>
        <v/>
      </c>
      <c r="AO7" s="12" t="str">
        <f>IF(参加申込書!$N19=0,"",参加申込書!$N19)</f>
        <v/>
      </c>
      <c r="AP7" s="8" t="str">
        <f>IF(参加申込書!$M19=0,"",参加申込書!$M19)</f>
        <v/>
      </c>
      <c r="AQ7" s="8" t="str">
        <f>IF(参加申込書!$O19="","",参加申込書!$O19)</f>
        <v/>
      </c>
      <c r="AR7" s="8" t="str">
        <f>IF(参加申込書!$P19="","",参加申込書!$P19)</f>
        <v/>
      </c>
      <c r="AS7" s="8" t="str">
        <f>IF(参加申込書!$Q19=0,"",参加申込書!$Q19)</f>
        <v/>
      </c>
      <c r="AT7" s="8" t="str">
        <f>IF(参加申込書!$R19=0,"",参加申込書!$R19)</f>
        <v/>
      </c>
      <c r="AU7" s="8"/>
      <c r="AV7" s="8"/>
      <c r="AW7" s="8" t="str">
        <f>IF(参加申込書!$W$13=1,参加申込書!$Q$8,IF(参加申込書!$U19="","",参加申込書!$U19))</f>
        <v/>
      </c>
      <c r="AX7" s="8" t="str">
        <f>IF($AN7="","",IF(参加申込書!$S19=0,0,参加申込書!$S19))</f>
        <v/>
      </c>
      <c r="AY7" s="8" t="str">
        <f>IF(参加申込書!$T19="","",IF(参加申込書!$T19="男",1,2))</f>
        <v/>
      </c>
      <c r="AZ7" s="7"/>
      <c r="BA7" s="7"/>
      <c r="BB7" s="8"/>
      <c r="BC7" s="9" t="str">
        <f t="shared" ca="1" si="1"/>
        <v/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x14ac:dyDescent="0.15">
      <c r="A8" s="5" t="str">
        <f t="shared" ca="1" si="0"/>
        <v/>
      </c>
      <c r="B8" s="6"/>
      <c r="C8" s="7" t="str">
        <f>IF($AN8="","",参加申込書!$K$5)</f>
        <v/>
      </c>
      <c r="D8" s="7" t="str">
        <f>IF($AN8="","",'参加申込書(直接入力用)'!$G$4)</f>
        <v/>
      </c>
      <c r="E8" s="7" t="str">
        <f>IF($AN8="","",'参加申込書(直接入力用)'!$I$9)</f>
        <v/>
      </c>
      <c r="F8" s="7" t="str">
        <f>IF($AN8="","",'参加申込書(直接入力用)'!$K$9)</f>
        <v/>
      </c>
      <c r="G8" s="7" t="str">
        <f>IF($AN8="","",IF(参加申込書!$Q$5="","",参加申込書!$Q$5))</f>
        <v/>
      </c>
      <c r="H8" s="7" t="str">
        <f>IF($AN8="","",IF(参加申込書!$Q$7="","",参加申込書!$Q$7))</f>
        <v/>
      </c>
      <c r="I8" s="7" t="str">
        <f>IF($AN8="","",IF(参加申込書!$Q$6="","",参加申込書!$Q$6))</f>
        <v/>
      </c>
      <c r="J8" s="7" t="str">
        <f>IF($AN8="","",IF(参加申込書!$Q$8="","",参加申込書!$Q$8))</f>
        <v/>
      </c>
      <c r="K8" s="7" t="str">
        <f>IF($AN8="","",IF(参加申込書!$K$8="","",参加申込書!$K$8))</f>
        <v/>
      </c>
      <c r="L8" s="7" t="str">
        <f>IF($AN8="","",IF(参加申込書!$K$9="","",参加申込書!$K$9))</f>
        <v/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tr">
        <f>IF($AN8="","",IF(CONCATENATE(参加申込書!$K$10,参加申込書!$K$11)="","",CONCATENATE(参加申込書!$K$10,参加申込書!$K$11)))</f>
        <v/>
      </c>
      <c r="AE8" s="7"/>
      <c r="AF8" s="7"/>
      <c r="AG8" s="7"/>
      <c r="AH8" s="7"/>
      <c r="AI8" s="7"/>
      <c r="AJ8" s="7" t="str">
        <f t="shared" si="2"/>
        <v/>
      </c>
      <c r="AK8" s="7" t="str">
        <f>IF($AN8="","",LEFT(参加申込書!$J20,5))</f>
        <v/>
      </c>
      <c r="AL8" s="7" t="str">
        <f>IF($AN8="","",MID(参加申込書!$J20,7,3))</f>
        <v/>
      </c>
      <c r="AM8" s="7" t="str">
        <f>IF($AN8="","",RIGHT(参加申込書!$J20,1))</f>
        <v/>
      </c>
      <c r="AN8" s="8" t="str">
        <f>IF(参加申込書!$L20=0,"",参加申込書!$L20)</f>
        <v/>
      </c>
      <c r="AO8" s="12" t="str">
        <f>IF(参加申込書!$N20=0,"",参加申込書!$N20)</f>
        <v/>
      </c>
      <c r="AP8" s="8" t="str">
        <f>IF(参加申込書!$M20=0,"",参加申込書!$M20)</f>
        <v/>
      </c>
      <c r="AQ8" s="8" t="str">
        <f>IF(参加申込書!$O20="","",参加申込書!$O20)</f>
        <v/>
      </c>
      <c r="AR8" s="8" t="str">
        <f>IF(参加申込書!$P20="","",参加申込書!$P20)</f>
        <v/>
      </c>
      <c r="AS8" s="8" t="str">
        <f>IF(参加申込書!$Q20=0,"",参加申込書!$Q20)</f>
        <v/>
      </c>
      <c r="AT8" s="8" t="str">
        <f>IF(参加申込書!$R20=0,"",参加申込書!$R20)</f>
        <v/>
      </c>
      <c r="AU8" s="8"/>
      <c r="AV8" s="8"/>
      <c r="AW8" s="8" t="str">
        <f>IF(参加申込書!$W$13=1,参加申込書!$Q$8,IF(参加申込書!$U20="","",参加申込書!$U20))</f>
        <v/>
      </c>
      <c r="AX8" s="8" t="str">
        <f>IF($AN8="","",IF(参加申込書!$S20=0,0,参加申込書!$S20))</f>
        <v/>
      </c>
      <c r="AY8" s="8" t="str">
        <f>IF(参加申込書!$T20="","",IF(参加申込書!$T20="男",1,2))</f>
        <v/>
      </c>
      <c r="AZ8" s="7"/>
      <c r="BA8" s="7"/>
      <c r="BB8" s="8"/>
      <c r="BC8" s="9" t="str">
        <f t="shared" ca="1" si="1"/>
        <v/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x14ac:dyDescent="0.15">
      <c r="A9" s="5" t="str">
        <f t="shared" ca="1" si="0"/>
        <v/>
      </c>
      <c r="B9" s="6"/>
      <c r="C9" s="7" t="str">
        <f>IF($AN9="","",参加申込書!$K$5)</f>
        <v/>
      </c>
      <c r="D9" s="7" t="str">
        <f>IF($AN9="","",'参加申込書(直接入力用)'!$G$4)</f>
        <v/>
      </c>
      <c r="E9" s="7" t="str">
        <f>IF($AN9="","",'参加申込書(直接入力用)'!$I$9)</f>
        <v/>
      </c>
      <c r="F9" s="7" t="str">
        <f>IF($AN9="","",'参加申込書(直接入力用)'!$K$9)</f>
        <v/>
      </c>
      <c r="G9" s="7" t="str">
        <f>IF($AN9="","",IF(参加申込書!$Q$5="","",参加申込書!$Q$5))</f>
        <v/>
      </c>
      <c r="H9" s="7" t="str">
        <f>IF($AN9="","",IF(参加申込書!$Q$7="","",参加申込書!$Q$7))</f>
        <v/>
      </c>
      <c r="I9" s="7" t="str">
        <f>IF($AN9="","",IF(参加申込書!$Q$6="","",参加申込書!$Q$6))</f>
        <v/>
      </c>
      <c r="J9" s="7" t="str">
        <f>IF($AN9="","",IF(参加申込書!$Q$8="","",参加申込書!$Q$8))</f>
        <v/>
      </c>
      <c r="K9" s="7" t="str">
        <f>IF($AN9="","",IF(参加申込書!$K$8="","",参加申込書!$K$8))</f>
        <v/>
      </c>
      <c r="L9" s="7" t="str">
        <f>IF($AN9="","",IF(参加申込書!$K$9="","",参加申込書!$K$9))</f>
        <v/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tr">
        <f>IF($AN9="","",IF(CONCATENATE(参加申込書!$K$10,参加申込書!$K$11)="","",CONCATENATE(参加申込書!$K$10,参加申込書!$K$11)))</f>
        <v/>
      </c>
      <c r="AE9" s="7"/>
      <c r="AF9" s="7"/>
      <c r="AG9" s="7"/>
      <c r="AH9" s="7"/>
      <c r="AI9" s="7"/>
      <c r="AJ9" s="7" t="str">
        <f t="shared" si="2"/>
        <v/>
      </c>
      <c r="AK9" s="7" t="str">
        <f>IF($AN9="","",LEFT(参加申込書!$J21,5))</f>
        <v/>
      </c>
      <c r="AL9" s="7" t="str">
        <f>IF($AN9="","",MID(参加申込書!$J21,7,3))</f>
        <v/>
      </c>
      <c r="AM9" s="7" t="str">
        <f>IF($AN9="","",RIGHT(参加申込書!$J21,1))</f>
        <v/>
      </c>
      <c r="AN9" s="8" t="str">
        <f>IF(参加申込書!$L21=0,"",参加申込書!$L21)</f>
        <v/>
      </c>
      <c r="AO9" s="12" t="str">
        <f>IF(参加申込書!$N21=0,"",参加申込書!$N21)</f>
        <v/>
      </c>
      <c r="AP9" s="8" t="str">
        <f>IF(参加申込書!$M21=0,"",参加申込書!$M21)</f>
        <v/>
      </c>
      <c r="AQ9" s="8" t="str">
        <f>IF(参加申込書!$O21="","",参加申込書!$O21)</f>
        <v/>
      </c>
      <c r="AR9" s="8" t="str">
        <f>IF(参加申込書!$P21="","",参加申込書!$P21)</f>
        <v/>
      </c>
      <c r="AS9" s="8" t="str">
        <f>IF(参加申込書!$Q21=0,"",参加申込書!$Q21)</f>
        <v/>
      </c>
      <c r="AT9" s="8" t="str">
        <f>IF(参加申込書!$R21=0,"",参加申込書!$R21)</f>
        <v/>
      </c>
      <c r="AU9" s="8"/>
      <c r="AV9" s="8"/>
      <c r="AW9" s="8" t="str">
        <f>IF(参加申込書!$W$13=1,参加申込書!$Q$8,IF(参加申込書!$U21="","",参加申込書!$U21))</f>
        <v/>
      </c>
      <c r="AX9" s="8" t="str">
        <f>IF($AN9="","",IF(参加申込書!$S21=0,0,参加申込書!$S21))</f>
        <v/>
      </c>
      <c r="AY9" s="8" t="str">
        <f>IF(参加申込書!$T21="","",IF(参加申込書!$T21="男",1,2))</f>
        <v/>
      </c>
      <c r="AZ9" s="7"/>
      <c r="BA9" s="7"/>
      <c r="BB9" s="8"/>
      <c r="BC9" s="9" t="str">
        <f t="shared" ca="1" si="1"/>
        <v/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x14ac:dyDescent="0.15">
      <c r="A10" s="5" t="str">
        <f t="shared" ca="1" si="0"/>
        <v/>
      </c>
      <c r="B10" s="6"/>
      <c r="C10" s="7" t="str">
        <f>IF($AN10="","",参加申込書!$K$5)</f>
        <v/>
      </c>
      <c r="D10" s="7" t="str">
        <f>IF($AN10="","",'参加申込書(直接入力用)'!$G$4)</f>
        <v/>
      </c>
      <c r="E10" s="7" t="str">
        <f>IF($AN10="","",'参加申込書(直接入力用)'!$I$9)</f>
        <v/>
      </c>
      <c r="F10" s="7" t="str">
        <f>IF($AN10="","",'参加申込書(直接入力用)'!$K$9)</f>
        <v/>
      </c>
      <c r="G10" s="7" t="str">
        <f>IF($AN10="","",IF(参加申込書!$Q$5="","",参加申込書!$Q$5))</f>
        <v/>
      </c>
      <c r="H10" s="7" t="str">
        <f>IF($AN10="","",IF(参加申込書!$Q$7="","",参加申込書!$Q$7))</f>
        <v/>
      </c>
      <c r="I10" s="7" t="str">
        <f>IF($AN10="","",IF(参加申込書!$Q$6="","",参加申込書!$Q$6))</f>
        <v/>
      </c>
      <c r="J10" s="7" t="str">
        <f>IF($AN10="","",IF(参加申込書!$Q$8="","",参加申込書!$Q$8))</f>
        <v/>
      </c>
      <c r="K10" s="7" t="str">
        <f>IF($AN10="","",IF(参加申込書!$K$8="","",参加申込書!$K$8))</f>
        <v/>
      </c>
      <c r="L10" s="7" t="str">
        <f>IF($AN10="","",IF(参加申込書!$K$9="","",参加申込書!$K$9))</f>
        <v/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tr">
        <f>IF($AN10="","",IF(CONCATENATE(参加申込書!$K$10,参加申込書!$K$11)="","",CONCATENATE(参加申込書!$K$10,参加申込書!$K$11)))</f>
        <v/>
      </c>
      <c r="AE10" s="7"/>
      <c r="AF10" s="7"/>
      <c r="AG10" s="7"/>
      <c r="AH10" s="7"/>
      <c r="AI10" s="7"/>
      <c r="AJ10" s="7" t="str">
        <f t="shared" si="2"/>
        <v/>
      </c>
      <c r="AK10" s="7" t="str">
        <f>IF($AN10="","",LEFT(参加申込書!$J22,5))</f>
        <v/>
      </c>
      <c r="AL10" s="7" t="str">
        <f>IF($AN10="","",MID(参加申込書!$J22,7,3))</f>
        <v/>
      </c>
      <c r="AM10" s="7" t="str">
        <f>IF($AN10="","",RIGHT(参加申込書!$J22,1))</f>
        <v/>
      </c>
      <c r="AN10" s="8" t="str">
        <f>IF(参加申込書!$L22=0,"",参加申込書!$L22)</f>
        <v/>
      </c>
      <c r="AO10" s="12" t="str">
        <f>IF(参加申込書!$N22=0,"",参加申込書!$N22)</f>
        <v/>
      </c>
      <c r="AP10" s="8" t="str">
        <f>IF(参加申込書!$M22=0,"",参加申込書!$M22)</f>
        <v/>
      </c>
      <c r="AQ10" s="8" t="str">
        <f>IF(参加申込書!$O22="","",参加申込書!$O22)</f>
        <v/>
      </c>
      <c r="AR10" s="8" t="str">
        <f>IF(参加申込書!$P22="","",参加申込書!$P22)</f>
        <v/>
      </c>
      <c r="AS10" s="8" t="str">
        <f>IF(参加申込書!$Q22=0,"",参加申込書!$Q22)</f>
        <v/>
      </c>
      <c r="AT10" s="8" t="str">
        <f>IF(参加申込書!$R22=0,"",参加申込書!$R22)</f>
        <v/>
      </c>
      <c r="AU10" s="8"/>
      <c r="AV10" s="8"/>
      <c r="AW10" s="8" t="str">
        <f>IF(参加申込書!$W$13=1,参加申込書!$Q$8,IF(参加申込書!$U22="","",参加申込書!$U22))</f>
        <v/>
      </c>
      <c r="AX10" s="8" t="str">
        <f>IF($AN10="","",IF(参加申込書!$S22=0,0,参加申込書!$S22))</f>
        <v/>
      </c>
      <c r="AY10" s="8" t="str">
        <f>IF(参加申込書!$T22="","",IF(参加申込書!$T22="男",1,2))</f>
        <v/>
      </c>
      <c r="AZ10" s="7"/>
      <c r="BA10" s="7"/>
      <c r="BB10" s="8"/>
      <c r="BC10" s="9" t="str">
        <f t="shared" ca="1" si="1"/>
        <v/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x14ac:dyDescent="0.15">
      <c r="A11" s="5" t="str">
        <f t="shared" ca="1" si="0"/>
        <v/>
      </c>
      <c r="B11" s="6"/>
      <c r="C11" s="7" t="str">
        <f>IF($AN11="","",参加申込書!$K$5)</f>
        <v/>
      </c>
      <c r="D11" s="7" t="str">
        <f>IF($AN11="","",'参加申込書(直接入力用)'!$G$4)</f>
        <v/>
      </c>
      <c r="E11" s="7" t="str">
        <f>IF($AN11="","",'参加申込書(直接入力用)'!$I$9)</f>
        <v/>
      </c>
      <c r="F11" s="7" t="str">
        <f>IF($AN11="","",'参加申込書(直接入力用)'!$K$9)</f>
        <v/>
      </c>
      <c r="G11" s="7" t="str">
        <f>IF($AN11="","",IF(参加申込書!$Q$5="","",参加申込書!$Q$5))</f>
        <v/>
      </c>
      <c r="H11" s="7" t="str">
        <f>IF($AN11="","",IF(参加申込書!$Q$7="","",参加申込書!$Q$7))</f>
        <v/>
      </c>
      <c r="I11" s="7" t="str">
        <f>IF($AN11="","",IF(参加申込書!$Q$6="","",参加申込書!$Q$6))</f>
        <v/>
      </c>
      <c r="J11" s="7" t="str">
        <f>IF($AN11="","",IF(参加申込書!$Q$8="","",参加申込書!$Q$8))</f>
        <v/>
      </c>
      <c r="K11" s="7" t="str">
        <f>IF($AN11="","",IF(参加申込書!$K$8="","",参加申込書!$K$8))</f>
        <v/>
      </c>
      <c r="L11" s="7" t="str">
        <f>IF($AN11="","",IF(参加申込書!$K$9="","",参加申込書!$K$9))</f>
        <v/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tr">
        <f>IF($AN11="","",IF(CONCATENATE(参加申込書!$K$10,参加申込書!$K$11)="","",CONCATENATE(参加申込書!$K$10,参加申込書!$K$11)))</f>
        <v/>
      </c>
      <c r="AE11" s="7"/>
      <c r="AF11" s="7"/>
      <c r="AG11" s="7"/>
      <c r="AH11" s="7"/>
      <c r="AI11" s="7"/>
      <c r="AJ11" s="7" t="str">
        <f t="shared" si="2"/>
        <v/>
      </c>
      <c r="AK11" s="7" t="str">
        <f>IF($AN11="","",LEFT(参加申込書!$J23,5))</f>
        <v/>
      </c>
      <c r="AL11" s="7" t="str">
        <f>IF($AN11="","",MID(参加申込書!$J23,7,3))</f>
        <v/>
      </c>
      <c r="AM11" s="7" t="str">
        <f>IF($AN11="","",RIGHT(参加申込書!$J23,1))</f>
        <v/>
      </c>
      <c r="AN11" s="8" t="str">
        <f>IF(参加申込書!$L23=0,"",参加申込書!$L23)</f>
        <v/>
      </c>
      <c r="AO11" s="12" t="str">
        <f>IF(参加申込書!$N23=0,"",参加申込書!$N23)</f>
        <v/>
      </c>
      <c r="AP11" s="8" t="str">
        <f>IF(参加申込書!$M23=0,"",参加申込書!$M23)</f>
        <v/>
      </c>
      <c r="AQ11" s="8" t="str">
        <f>IF(参加申込書!$O23="","",参加申込書!$O23)</f>
        <v/>
      </c>
      <c r="AR11" s="8" t="str">
        <f>IF(参加申込書!$P23="","",参加申込書!$P23)</f>
        <v/>
      </c>
      <c r="AS11" s="8" t="str">
        <f>IF(参加申込書!$Q23=0,"",参加申込書!$Q23)</f>
        <v/>
      </c>
      <c r="AT11" s="8" t="str">
        <f>IF(参加申込書!$R23=0,"",参加申込書!$R23)</f>
        <v/>
      </c>
      <c r="AU11" s="8"/>
      <c r="AV11" s="8"/>
      <c r="AW11" s="8" t="str">
        <f>IF(参加申込書!$W$13=1,参加申込書!$Q$8,IF(参加申込書!$U23="","",参加申込書!$U23))</f>
        <v/>
      </c>
      <c r="AX11" s="8" t="str">
        <f>IF($AN11="","",IF(参加申込書!$S23=0,0,参加申込書!$S23))</f>
        <v/>
      </c>
      <c r="AY11" s="8" t="str">
        <f>IF(参加申込書!$T23="","",IF(参加申込書!$T23="男",1,2))</f>
        <v/>
      </c>
      <c r="AZ11" s="7"/>
      <c r="BA11" s="7"/>
      <c r="BB11" s="8"/>
      <c r="BC11" s="9" t="str">
        <f t="shared" ca="1" si="1"/>
        <v/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</sheetData>
  <phoneticPr fontId="27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7" tint="0.39997558519241921"/>
  </sheetPr>
  <dimension ref="A1:BP11"/>
  <sheetViews>
    <sheetView workbookViewId="0">
      <selection activeCell="BB11" sqref="BB11"/>
    </sheetView>
  </sheetViews>
  <sheetFormatPr defaultRowHeight="12" x14ac:dyDescent="0.15"/>
  <cols>
    <col min="1" max="1" width="13" customWidth="1"/>
    <col min="2" max="2" width="5.7109375" customWidth="1"/>
    <col min="3" max="3" width="23" bestFit="1" customWidth="1"/>
    <col min="4" max="6" width="2.140625" customWidth="1"/>
    <col min="7" max="7" width="16" customWidth="1"/>
    <col min="8" max="8" width="23.5703125" bestFit="1" customWidth="1"/>
    <col min="9" max="12" width="14.140625" bestFit="1" customWidth="1"/>
    <col min="13" max="17" width="2.140625" customWidth="1"/>
    <col min="18" max="27" width="2.28515625" customWidth="1"/>
    <col min="28" max="29" width="3" customWidth="1"/>
    <col min="30" max="30" width="8.5703125" bestFit="1" customWidth="1"/>
    <col min="31" max="32" width="6" bestFit="1" customWidth="1"/>
    <col min="33" max="35" width="6" customWidth="1"/>
    <col min="36" max="36" width="4" customWidth="1"/>
    <col min="37" max="37" width="10.42578125" customWidth="1"/>
    <col min="38" max="38" width="4" customWidth="1"/>
    <col min="39" max="39" width="3.140625" customWidth="1"/>
    <col min="40" max="40" width="33.85546875" customWidth="1"/>
    <col min="41" max="41" width="16.85546875" style="13" bestFit="1" customWidth="1"/>
    <col min="42" max="42" width="7.5703125" customWidth="1"/>
    <col min="43" max="43" width="19.28515625" bestFit="1" customWidth="1"/>
    <col min="45" max="45" width="12.85546875" bestFit="1" customWidth="1"/>
    <col min="46" max="46" width="14.42578125" bestFit="1" customWidth="1"/>
    <col min="47" max="49" width="14.42578125" customWidth="1"/>
    <col min="50" max="51" width="4.7109375" customWidth="1"/>
    <col min="52" max="52" width="9.7109375" bestFit="1" customWidth="1"/>
    <col min="53" max="53" width="10.7109375" bestFit="1" customWidth="1"/>
    <col min="54" max="54" width="11.140625" bestFit="1" customWidth="1"/>
    <col min="55" max="55" width="19.140625" customWidth="1"/>
  </cols>
  <sheetData>
    <row r="1" spans="1:68" s="4" customFormat="1" ht="180" x14ac:dyDescent="0.15">
      <c r="A1" s="1" t="s">
        <v>31</v>
      </c>
      <c r="B1" s="1" t="s">
        <v>32</v>
      </c>
      <c r="C1" s="10" t="s">
        <v>33</v>
      </c>
      <c r="D1" s="2" t="s">
        <v>34</v>
      </c>
      <c r="E1" s="2" t="s">
        <v>35</v>
      </c>
      <c r="F1" s="2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3" t="s">
        <v>58</v>
      </c>
      <c r="AC1" s="3" t="s">
        <v>59</v>
      </c>
      <c r="AD1" s="1" t="s">
        <v>60</v>
      </c>
      <c r="AE1" s="1" t="s">
        <v>61</v>
      </c>
      <c r="AF1" s="1" t="s">
        <v>62</v>
      </c>
      <c r="AG1" s="1" t="s">
        <v>126</v>
      </c>
      <c r="AH1" s="1" t="s">
        <v>127</v>
      </c>
      <c r="AI1" s="1" t="s">
        <v>128</v>
      </c>
      <c r="AJ1" s="1" t="s">
        <v>63</v>
      </c>
      <c r="AK1" s="1" t="s">
        <v>64</v>
      </c>
      <c r="AL1" s="1" t="s">
        <v>65</v>
      </c>
      <c r="AM1" s="1" t="s">
        <v>66</v>
      </c>
      <c r="AN1" s="3" t="s">
        <v>67</v>
      </c>
      <c r="AO1" s="11" t="s">
        <v>68</v>
      </c>
      <c r="AP1" s="3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129</v>
      </c>
      <c r="AV1" s="1" t="s">
        <v>132</v>
      </c>
      <c r="AW1" s="1" t="s">
        <v>130</v>
      </c>
      <c r="AX1" s="1" t="s">
        <v>3</v>
      </c>
      <c r="AY1" s="1" t="s">
        <v>74</v>
      </c>
      <c r="AZ1" s="1" t="s">
        <v>75</v>
      </c>
      <c r="BA1" s="1" t="s">
        <v>76</v>
      </c>
      <c r="BB1" s="1" t="s">
        <v>77</v>
      </c>
      <c r="BC1" s="1" t="s">
        <v>78</v>
      </c>
      <c r="BD1" s="4" t="s">
        <v>220</v>
      </c>
      <c r="BE1" s="4" t="s">
        <v>221</v>
      </c>
      <c r="BF1" s="4" t="s">
        <v>222</v>
      </c>
      <c r="BG1" s="4" t="s">
        <v>223</v>
      </c>
      <c r="BH1" s="4" t="s">
        <v>224</v>
      </c>
      <c r="BI1" s="4" t="s">
        <v>225</v>
      </c>
      <c r="BJ1" s="4" t="s">
        <v>226</v>
      </c>
      <c r="BK1" s="4" t="s">
        <v>227</v>
      </c>
      <c r="BL1" s="4" t="s">
        <v>228</v>
      </c>
      <c r="BM1" s="4" t="s">
        <v>229</v>
      </c>
      <c r="BN1" s="4" t="s">
        <v>230</v>
      </c>
      <c r="BO1" s="4" t="s">
        <v>231</v>
      </c>
      <c r="BP1" s="4" t="s">
        <v>232</v>
      </c>
    </row>
    <row r="2" spans="1:68" x14ac:dyDescent="0.15">
      <c r="A2" s="5" t="str">
        <f ca="1">IF($AN2="","",TEXT(NOW(),"YYMMDDHHMMSS"))</f>
        <v/>
      </c>
      <c r="B2" s="6"/>
      <c r="C2" s="8" t="str">
        <f>IF($AN2="","",'参加申込書(直接入力用)'!$G$5)</f>
        <v/>
      </c>
      <c r="D2" s="7" t="str">
        <f>IF($AN2="","",'参加申込書(直接入力用)'!$G$4)</f>
        <v/>
      </c>
      <c r="E2" s="7" t="str">
        <f>IF($AN2="","",'参加申込書(直接入力用)'!$I$9)</f>
        <v/>
      </c>
      <c r="F2" s="7" t="str">
        <f>IF($AN2="","",'参加申込書(直接入力用)'!$K$9)</f>
        <v/>
      </c>
      <c r="G2" s="7" t="str">
        <f>IF($AN2="","",IF('参加申込書(直接入力用)'!$M$5="","",'参加申込書(直接入力用)'!$M$5))</f>
        <v/>
      </c>
      <c r="H2" s="7" t="str">
        <f>IF($AN2="","",IF('参加申込書(直接入力用)'!$M$7="","",'参加申込書(直接入力用)'!$M$7))</f>
        <v/>
      </c>
      <c r="I2" s="7" t="str">
        <f>IF($AN2="","",IF('参加申込書(直接入力用)'!$M$6="","",'参加申込書(直接入力用)'!$M$6))</f>
        <v/>
      </c>
      <c r="J2" s="7" t="str">
        <f>IF($AN2="","",IF('参加申込書(直接入力用)'!$M$8="","",'参加申込書(直接入力用)'!$M$8))</f>
        <v/>
      </c>
      <c r="K2" s="7" t="str">
        <f>IF($AN2="","",IF('参加申込書(直接入力用)'!$G$8="","",'参加申込書(直接入力用)'!$G$8))</f>
        <v/>
      </c>
      <c r="L2" s="7" t="str">
        <f>IF($AN2="","",IF('参加申込書(直接入力用)'!$G$9="","",'参加申込書(直接入力用)'!$G$9))</f>
        <v/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tr">
        <f>IF($AN2="","",IF(CONCATENATE('参加申込書(直接入力用)'!$G$10,'参加申込書(直接入力用)'!$G$11)="","",CONCATENATE('参加申込書(直接入力用)'!$G$10,'参加申込書(直接入力用)'!$G$11)))</f>
        <v/>
      </c>
      <c r="AE2" s="7"/>
      <c r="AF2" s="7"/>
      <c r="AG2" s="7"/>
      <c r="AH2" s="7"/>
      <c r="AI2" s="7"/>
      <c r="AJ2" s="7" t="str">
        <f>IF($AN2="","",CONCATENATE(LEFT(AK2,1),"A"))</f>
        <v/>
      </c>
      <c r="AK2" s="7" t="str">
        <f>IF($AN2="","",LEFT('参加申込書(直接入力用)'!$F14,5))</f>
        <v/>
      </c>
      <c r="AL2" s="7" t="str">
        <f>IF($AN2="","",MID('参加申込書(直接入力用)'!$F14,7,3))</f>
        <v/>
      </c>
      <c r="AM2" s="7" t="str">
        <f>IF($AN2="","",RIGHT('参加申込書(直接入力用)'!$F14,1))</f>
        <v/>
      </c>
      <c r="AN2" s="8" t="str">
        <f>IF('参加申込書(直接入力用)'!$H14=0,"",'参加申込書(直接入力用)'!$H14)</f>
        <v/>
      </c>
      <c r="AO2" s="12" t="str">
        <f>IF('参加申込書(直接入力用)'!$J14=0,"",'参加申込書(直接入力用)'!$J14)</f>
        <v/>
      </c>
      <c r="AP2" s="8" t="str">
        <f>IF('参加申込書(直接入力用)'!$I14=0,"",'参加申込書(直接入力用)'!$I14)</f>
        <v/>
      </c>
      <c r="AQ2" s="8" t="str">
        <f>IF('参加申込書(直接入力用)'!$K14="","",'参加申込書(直接入力用)'!$K14)</f>
        <v/>
      </c>
      <c r="AR2" s="8" t="str">
        <f>IF('参加申込書(直接入力用)'!$L14="","",'参加申込書(直接入力用)'!$L14)</f>
        <v/>
      </c>
      <c r="AS2" s="8" t="str">
        <f>IF('参加申込書(直接入力用)'!$M14=0,"",'参加申込書(直接入力用)'!$M14)</f>
        <v/>
      </c>
      <c r="AT2" s="8" t="str">
        <f>IF('参加申込書(直接入力用)'!$N14=0,"",'参加申込書(直接入力用)'!$N14)</f>
        <v/>
      </c>
      <c r="AU2" s="8"/>
      <c r="AV2" s="8"/>
      <c r="AW2" s="8" t="str">
        <f>IF('参加申込書(直接入力用)'!$S$13=1,'参加申込書(直接入力用)'!$M$8,IF('参加申込書(直接入力用)'!$Q14="","",'参加申込書(直接入力用)'!$Q14))</f>
        <v/>
      </c>
      <c r="AX2" s="8" t="str">
        <f>IF($AN2="","",IF('参加申込書(直接入力用)'!$O14=0,0,'参加申込書(直接入力用)'!$O14))</f>
        <v/>
      </c>
      <c r="AY2" s="8" t="str">
        <f>IF('参加申込書(直接入力用)'!$P14="","",IF('参加申込書(直接入力用)'!$P14="男",1,2))</f>
        <v/>
      </c>
      <c r="AZ2" s="23"/>
      <c r="BA2" s="23"/>
      <c r="BB2" s="8"/>
      <c r="BC2" s="9" t="str">
        <f ca="1">IF($AN2="","",NOW())</f>
        <v/>
      </c>
      <c r="BD2" s="6"/>
      <c r="BE2" s="6"/>
      <c r="BF2" s="6"/>
      <c r="BG2" s="6">
        <v>0</v>
      </c>
      <c r="BH2" s="6"/>
      <c r="BI2" s="6"/>
      <c r="BJ2" s="6"/>
      <c r="BK2" s="6"/>
      <c r="BL2" s="6"/>
      <c r="BM2" s="6"/>
      <c r="BN2" s="6"/>
      <c r="BO2" s="6"/>
      <c r="BP2" s="6"/>
    </row>
    <row r="3" spans="1:68" x14ac:dyDescent="0.15">
      <c r="A3" s="5" t="str">
        <f t="shared" ref="A3:A11" ca="1" si="0">IF($AN3="","",TEXT(NOW(),"YYMMDDHHMMSS"))</f>
        <v/>
      </c>
      <c r="B3" s="6"/>
      <c r="C3" s="8" t="str">
        <f>IF($AN3="","",'参加申込書(直接入力用)'!$G$5)</f>
        <v/>
      </c>
      <c r="D3" s="7" t="str">
        <f>IF($AN3="","",'参加申込書(直接入力用)'!$G$4)</f>
        <v/>
      </c>
      <c r="E3" s="7" t="str">
        <f>IF($AN3="","",'参加申込書(直接入力用)'!$I$9)</f>
        <v/>
      </c>
      <c r="F3" s="7" t="str">
        <f>IF($AN3="","",'参加申込書(直接入力用)'!$K$9)</f>
        <v/>
      </c>
      <c r="G3" s="7" t="str">
        <f>IF($AN3="","",IF('参加申込書(直接入力用)'!$M$5="","",'参加申込書(直接入力用)'!$M$5))</f>
        <v/>
      </c>
      <c r="H3" s="7" t="str">
        <f>IF($AN3="","",IF('参加申込書(直接入力用)'!$M$7="","",'参加申込書(直接入力用)'!$M$7))</f>
        <v/>
      </c>
      <c r="I3" s="7" t="str">
        <f>IF($AN3="","",IF('参加申込書(直接入力用)'!$M$6="","",'参加申込書(直接入力用)'!$M$6))</f>
        <v/>
      </c>
      <c r="J3" s="7" t="str">
        <f>IF($AN3="","",IF('参加申込書(直接入力用)'!$M$8="","",'参加申込書(直接入力用)'!$M$8))</f>
        <v/>
      </c>
      <c r="K3" s="7" t="str">
        <f>IF($AN3="","",IF('参加申込書(直接入力用)'!$G$8="","",'参加申込書(直接入力用)'!$G$8))</f>
        <v/>
      </c>
      <c r="L3" s="7" t="str">
        <f>IF($AN3="","",IF('参加申込書(直接入力用)'!$G$9="","",'参加申込書(直接入力用)'!$G$9))</f>
        <v/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 t="str">
        <f>IF($AN3="","",IF(CONCATENATE('参加申込書(直接入力用)'!$G$10,'参加申込書(直接入力用)'!$G$11)="","",CONCATENATE('参加申込書(直接入力用)'!$G$10,'参加申込書(直接入力用)'!$G$11)))</f>
        <v/>
      </c>
      <c r="AE3" s="7"/>
      <c r="AF3" s="7"/>
      <c r="AG3" s="7"/>
      <c r="AH3" s="7"/>
      <c r="AI3" s="7"/>
      <c r="AJ3" s="7" t="str">
        <f t="shared" ref="AJ3:AJ11" si="1">IF($AN3="","",CONCATENATE(LEFT(AK3,1),"A"))</f>
        <v/>
      </c>
      <c r="AK3" s="7" t="str">
        <f>IF($AN3="","",LEFT('参加申込書(直接入力用)'!$F15,5))</f>
        <v/>
      </c>
      <c r="AL3" s="7" t="str">
        <f>IF($AN3="","",MID('参加申込書(直接入力用)'!$F15,7,3))</f>
        <v/>
      </c>
      <c r="AM3" s="7" t="str">
        <f>IF($AN3="","",RIGHT('参加申込書(直接入力用)'!$F15,1))</f>
        <v/>
      </c>
      <c r="AN3" s="8" t="str">
        <f>IF('参加申込書(直接入力用)'!$H15=0,"",'参加申込書(直接入力用)'!$H15)</f>
        <v/>
      </c>
      <c r="AO3" s="12" t="str">
        <f>IF('参加申込書(直接入力用)'!$J15=0,"",'参加申込書(直接入力用)'!$J15)</f>
        <v/>
      </c>
      <c r="AP3" s="8" t="str">
        <f>IF('参加申込書(直接入力用)'!$I15=0,"",'参加申込書(直接入力用)'!$I15)</f>
        <v/>
      </c>
      <c r="AQ3" s="8" t="str">
        <f>IF('参加申込書(直接入力用)'!$K15="","",'参加申込書(直接入力用)'!$K15)</f>
        <v/>
      </c>
      <c r="AR3" s="8" t="str">
        <f>IF('参加申込書(直接入力用)'!$L15="","",'参加申込書(直接入力用)'!$L15)</f>
        <v/>
      </c>
      <c r="AS3" s="8" t="str">
        <f>IF('参加申込書(直接入力用)'!$M15=0,"",'参加申込書(直接入力用)'!$M15)</f>
        <v/>
      </c>
      <c r="AT3" s="8" t="str">
        <f>IF('参加申込書(直接入力用)'!$N15=0,"",'参加申込書(直接入力用)'!$N15)</f>
        <v/>
      </c>
      <c r="AU3" s="8"/>
      <c r="AV3" s="8"/>
      <c r="AW3" s="8" t="str">
        <f>IF('参加申込書(直接入力用)'!$S$13=1,'参加申込書(直接入力用)'!$M$8,IF('参加申込書(直接入力用)'!$Q15="","",'参加申込書(直接入力用)'!$Q15))</f>
        <v/>
      </c>
      <c r="AX3" s="8" t="str">
        <f>IF($AN3="","",IF('参加申込書(直接入力用)'!$O15=0,0,'参加申込書(直接入力用)'!$O15))</f>
        <v/>
      </c>
      <c r="AY3" s="8" t="str">
        <f>IF('参加申込書(直接入力用)'!$P15="","",IF('参加申込書(直接入力用)'!$P15="男",1,2))</f>
        <v/>
      </c>
      <c r="AZ3" s="23"/>
      <c r="BA3" s="23"/>
      <c r="BB3" s="8"/>
      <c r="BC3" s="9" t="str">
        <f t="shared" ref="BC3:BC11" ca="1" si="2">IF($AN3="","",NOW())</f>
        <v/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x14ac:dyDescent="0.15">
      <c r="A4" s="5" t="str">
        <f t="shared" ca="1" si="0"/>
        <v/>
      </c>
      <c r="B4" s="6"/>
      <c r="C4" s="8" t="str">
        <f>IF($AN4="","",'参加申込書(直接入力用)'!$G$5)</f>
        <v/>
      </c>
      <c r="D4" s="7" t="str">
        <f>IF($AN4="","",'参加申込書(直接入力用)'!$G$4)</f>
        <v/>
      </c>
      <c r="E4" s="7" t="str">
        <f>IF($AN4="","",'参加申込書(直接入力用)'!$I$9)</f>
        <v/>
      </c>
      <c r="F4" s="7" t="str">
        <f>IF($AN4="","",'参加申込書(直接入力用)'!$K$9)</f>
        <v/>
      </c>
      <c r="G4" s="7" t="str">
        <f>IF($AN4="","",IF('参加申込書(直接入力用)'!$M$5="","",'参加申込書(直接入力用)'!$M$5))</f>
        <v/>
      </c>
      <c r="H4" s="7" t="str">
        <f>IF($AN4="","",IF('参加申込書(直接入力用)'!$M$7="","",'参加申込書(直接入力用)'!$M$7))</f>
        <v/>
      </c>
      <c r="I4" s="7" t="str">
        <f>IF($AN4="","",IF('参加申込書(直接入力用)'!$M$6="","",'参加申込書(直接入力用)'!$M$6))</f>
        <v/>
      </c>
      <c r="J4" s="7" t="str">
        <f>IF($AN4="","",IF('参加申込書(直接入力用)'!$M$8="","",'参加申込書(直接入力用)'!$M$8))</f>
        <v/>
      </c>
      <c r="K4" s="7" t="str">
        <f>IF($AN4="","",IF('参加申込書(直接入力用)'!$G$8="","",'参加申込書(直接入力用)'!$G$8))</f>
        <v/>
      </c>
      <c r="L4" s="7" t="str">
        <f>IF($AN4="","",IF('参加申込書(直接入力用)'!$G$9="","",'参加申込書(直接入力用)'!$G$9))</f>
        <v/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tr">
        <f>IF($AN4="","",IF(CONCATENATE('参加申込書(直接入力用)'!$G$10,'参加申込書(直接入力用)'!$G$11)="","",CONCATENATE('参加申込書(直接入力用)'!$G$10,'参加申込書(直接入力用)'!$G$11)))</f>
        <v/>
      </c>
      <c r="AE4" s="7"/>
      <c r="AF4" s="7"/>
      <c r="AG4" s="7"/>
      <c r="AH4" s="7"/>
      <c r="AI4" s="7"/>
      <c r="AJ4" s="7" t="str">
        <f t="shared" si="1"/>
        <v/>
      </c>
      <c r="AK4" s="7" t="str">
        <f>IF($AN4="","",LEFT('参加申込書(直接入力用)'!$F16,5))</f>
        <v/>
      </c>
      <c r="AL4" s="7" t="str">
        <f>IF($AN4="","",MID('参加申込書(直接入力用)'!$F16,7,3))</f>
        <v/>
      </c>
      <c r="AM4" s="7" t="str">
        <f>IF($AN4="","",RIGHT('参加申込書(直接入力用)'!$F16,1))</f>
        <v/>
      </c>
      <c r="AN4" s="8" t="str">
        <f>IF('参加申込書(直接入力用)'!$H16=0,"",'参加申込書(直接入力用)'!$H16)</f>
        <v/>
      </c>
      <c r="AO4" s="12" t="str">
        <f>IF('参加申込書(直接入力用)'!$J16=0,"",'参加申込書(直接入力用)'!$J16)</f>
        <v/>
      </c>
      <c r="AP4" s="8" t="str">
        <f>IF('参加申込書(直接入力用)'!$I16=0,"",'参加申込書(直接入力用)'!$I16)</f>
        <v/>
      </c>
      <c r="AQ4" s="8" t="str">
        <f>IF('参加申込書(直接入力用)'!$K16="","",'参加申込書(直接入力用)'!$K16)</f>
        <v/>
      </c>
      <c r="AR4" s="8" t="str">
        <f>IF('参加申込書(直接入力用)'!$L16="","",'参加申込書(直接入力用)'!$L16)</f>
        <v/>
      </c>
      <c r="AS4" s="8" t="str">
        <f>IF('参加申込書(直接入力用)'!$M16=0,"",'参加申込書(直接入力用)'!$M16)</f>
        <v/>
      </c>
      <c r="AT4" s="8" t="str">
        <f>IF('参加申込書(直接入力用)'!$N16=0,"",'参加申込書(直接入力用)'!$N16)</f>
        <v/>
      </c>
      <c r="AU4" s="8"/>
      <c r="AV4" s="8"/>
      <c r="AW4" s="8" t="str">
        <f>IF('参加申込書(直接入力用)'!$S$13=1,'参加申込書(直接入力用)'!$M$8,IF('参加申込書(直接入力用)'!$Q16="","",'参加申込書(直接入力用)'!$Q16))</f>
        <v/>
      </c>
      <c r="AX4" s="8" t="str">
        <f>IF($AN4="","",IF('参加申込書(直接入力用)'!$O16=0,0,'参加申込書(直接入力用)'!$O16))</f>
        <v/>
      </c>
      <c r="AY4" s="8" t="str">
        <f>IF('参加申込書(直接入力用)'!$P16="","",IF('参加申込書(直接入力用)'!$P16="男",1,2))</f>
        <v/>
      </c>
      <c r="AZ4" s="23"/>
      <c r="BA4" s="23"/>
      <c r="BB4" s="8"/>
      <c r="BC4" s="9" t="str">
        <f t="shared" ca="1" si="2"/>
        <v/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15">
      <c r="A5" s="5" t="str">
        <f t="shared" ca="1" si="0"/>
        <v/>
      </c>
      <c r="B5" s="6"/>
      <c r="C5" s="8" t="str">
        <f>IF($AN5="","",'参加申込書(直接入力用)'!$G$5)</f>
        <v/>
      </c>
      <c r="D5" s="7" t="str">
        <f>IF($AN5="","",'参加申込書(直接入力用)'!$G$4)</f>
        <v/>
      </c>
      <c r="E5" s="7" t="str">
        <f>IF($AN5="","",'参加申込書(直接入力用)'!$I$9)</f>
        <v/>
      </c>
      <c r="F5" s="7" t="str">
        <f>IF($AN5="","",'参加申込書(直接入力用)'!$K$9)</f>
        <v/>
      </c>
      <c r="G5" s="7" t="str">
        <f>IF($AN5="","",IF('参加申込書(直接入力用)'!$M$5="","",'参加申込書(直接入力用)'!$M$5))</f>
        <v/>
      </c>
      <c r="H5" s="7" t="str">
        <f>IF($AN5="","",IF('参加申込書(直接入力用)'!$M$7="","",'参加申込書(直接入力用)'!$M$7))</f>
        <v/>
      </c>
      <c r="I5" s="7" t="str">
        <f>IF($AN5="","",IF('参加申込書(直接入力用)'!$M$6="","",'参加申込書(直接入力用)'!$M$6))</f>
        <v/>
      </c>
      <c r="J5" s="7" t="str">
        <f>IF($AN5="","",IF('参加申込書(直接入力用)'!$M$8="","",'参加申込書(直接入力用)'!$M$8))</f>
        <v/>
      </c>
      <c r="K5" s="7" t="str">
        <f>IF($AN5="","",IF('参加申込書(直接入力用)'!$G$8="","",'参加申込書(直接入力用)'!$G$8))</f>
        <v/>
      </c>
      <c r="L5" s="7" t="str">
        <f>IF($AN5="","",IF('参加申込書(直接入力用)'!$G$9="","",'参加申込書(直接入力用)'!$G$9))</f>
        <v/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tr">
        <f>IF($AN5="","",IF(CONCATENATE('参加申込書(直接入力用)'!$G$10,'参加申込書(直接入力用)'!$G$11)="","",CONCATENATE('参加申込書(直接入力用)'!$G$10,'参加申込書(直接入力用)'!$G$11)))</f>
        <v/>
      </c>
      <c r="AE5" s="7"/>
      <c r="AF5" s="7"/>
      <c r="AG5" s="7"/>
      <c r="AH5" s="7"/>
      <c r="AI5" s="7"/>
      <c r="AJ5" s="7" t="str">
        <f t="shared" si="1"/>
        <v/>
      </c>
      <c r="AK5" s="7" t="str">
        <f>IF($AN5="","",LEFT('参加申込書(直接入力用)'!$F17,5))</f>
        <v/>
      </c>
      <c r="AL5" s="7" t="str">
        <f>IF($AN5="","",MID('参加申込書(直接入力用)'!$F17,7,3))</f>
        <v/>
      </c>
      <c r="AM5" s="7" t="str">
        <f>IF($AN5="","",RIGHT('参加申込書(直接入力用)'!$F17,1))</f>
        <v/>
      </c>
      <c r="AN5" s="8" t="str">
        <f>IF('参加申込書(直接入力用)'!$H17=0,"",'参加申込書(直接入力用)'!$H17)</f>
        <v/>
      </c>
      <c r="AO5" s="12" t="str">
        <f>IF('参加申込書(直接入力用)'!$J17=0,"",'参加申込書(直接入力用)'!$J17)</f>
        <v/>
      </c>
      <c r="AP5" s="8" t="str">
        <f>IF('参加申込書(直接入力用)'!$I17=0,"",'参加申込書(直接入力用)'!$I17)</f>
        <v/>
      </c>
      <c r="AQ5" s="8" t="str">
        <f>IF('参加申込書(直接入力用)'!$K17="","",'参加申込書(直接入力用)'!$K17)</f>
        <v/>
      </c>
      <c r="AR5" s="8" t="str">
        <f>IF('参加申込書(直接入力用)'!$L17="","",'参加申込書(直接入力用)'!$L17)</f>
        <v/>
      </c>
      <c r="AS5" s="8" t="str">
        <f>IF('参加申込書(直接入力用)'!$M17=0,"",'参加申込書(直接入力用)'!$M17)</f>
        <v/>
      </c>
      <c r="AT5" s="8" t="str">
        <f>IF('参加申込書(直接入力用)'!$N17=0,"",'参加申込書(直接入力用)'!$N17)</f>
        <v/>
      </c>
      <c r="AU5" s="8"/>
      <c r="AV5" s="8"/>
      <c r="AW5" s="8" t="str">
        <f>IF('参加申込書(直接入力用)'!$S$13=1,'参加申込書(直接入力用)'!$M$8,IF('参加申込書(直接入力用)'!$Q17="","",'参加申込書(直接入力用)'!$Q17))</f>
        <v/>
      </c>
      <c r="AX5" s="8" t="str">
        <f>IF($AN5="","",IF('参加申込書(直接入力用)'!$O17=0,0,'参加申込書(直接入力用)'!$O17))</f>
        <v/>
      </c>
      <c r="AY5" s="8" t="str">
        <f>IF('参加申込書(直接入力用)'!$P17="","",IF('参加申込書(直接入力用)'!$P17="男",1,2))</f>
        <v/>
      </c>
      <c r="AZ5" s="23"/>
      <c r="BA5" s="23"/>
      <c r="BB5" s="8"/>
      <c r="BC5" s="9" t="str">
        <f t="shared" ca="1" si="2"/>
        <v/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x14ac:dyDescent="0.15">
      <c r="A6" s="5" t="str">
        <f t="shared" ca="1" si="0"/>
        <v/>
      </c>
      <c r="B6" s="6"/>
      <c r="C6" s="8" t="str">
        <f>IF($AN6="","",'参加申込書(直接入力用)'!$G$5)</f>
        <v/>
      </c>
      <c r="D6" s="7" t="str">
        <f>IF($AN6="","",'参加申込書(直接入力用)'!$G$4)</f>
        <v/>
      </c>
      <c r="E6" s="7" t="str">
        <f>IF($AN6="","",'参加申込書(直接入力用)'!$I$9)</f>
        <v/>
      </c>
      <c r="F6" s="7" t="str">
        <f>IF($AN6="","",'参加申込書(直接入力用)'!$K$9)</f>
        <v/>
      </c>
      <c r="G6" s="7" t="str">
        <f>IF($AN6="","",IF('参加申込書(直接入力用)'!$M$5="","",'参加申込書(直接入力用)'!$M$5))</f>
        <v/>
      </c>
      <c r="H6" s="7" t="str">
        <f>IF($AN6="","",IF('参加申込書(直接入力用)'!$M$7="","",'参加申込書(直接入力用)'!$M$7))</f>
        <v/>
      </c>
      <c r="I6" s="7" t="str">
        <f>IF($AN6="","",IF('参加申込書(直接入力用)'!$M$6="","",'参加申込書(直接入力用)'!$M$6))</f>
        <v/>
      </c>
      <c r="J6" s="7" t="str">
        <f>IF($AN6="","",IF('参加申込書(直接入力用)'!$M$8="","",'参加申込書(直接入力用)'!$M$8))</f>
        <v/>
      </c>
      <c r="K6" s="7" t="str">
        <f>IF($AN6="","",IF('参加申込書(直接入力用)'!$G$8="","",'参加申込書(直接入力用)'!$G$8))</f>
        <v/>
      </c>
      <c r="L6" s="7" t="str">
        <f>IF($AN6="","",IF('参加申込書(直接入力用)'!$G$9="","",'参加申込書(直接入力用)'!$G$9))</f>
        <v/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tr">
        <f>IF($AN6="","",IF(CONCATENATE('参加申込書(直接入力用)'!$G$10,'参加申込書(直接入力用)'!$G$11)="","",CONCATENATE('参加申込書(直接入力用)'!$G$10,'参加申込書(直接入力用)'!$G$11)))</f>
        <v/>
      </c>
      <c r="AE6" s="7"/>
      <c r="AF6" s="7"/>
      <c r="AG6" s="7"/>
      <c r="AH6" s="7"/>
      <c r="AI6" s="7"/>
      <c r="AJ6" s="7" t="str">
        <f t="shared" si="1"/>
        <v/>
      </c>
      <c r="AK6" s="7" t="str">
        <f>IF($AN6="","",LEFT('参加申込書(直接入力用)'!$F18,5))</f>
        <v/>
      </c>
      <c r="AL6" s="7" t="str">
        <f>IF($AN6="","",MID('参加申込書(直接入力用)'!$F18,7,3))</f>
        <v/>
      </c>
      <c r="AM6" s="7" t="str">
        <f>IF($AN6="","",RIGHT('参加申込書(直接入力用)'!$F18,1))</f>
        <v/>
      </c>
      <c r="AN6" s="8" t="str">
        <f>IF('参加申込書(直接入力用)'!$H18=0,"",'参加申込書(直接入力用)'!$H18)</f>
        <v/>
      </c>
      <c r="AO6" s="12" t="str">
        <f>IF('参加申込書(直接入力用)'!$J18=0,"",'参加申込書(直接入力用)'!$J18)</f>
        <v/>
      </c>
      <c r="AP6" s="8" t="str">
        <f>IF('参加申込書(直接入力用)'!$I18=0,"",'参加申込書(直接入力用)'!$I18)</f>
        <v/>
      </c>
      <c r="AQ6" s="8" t="str">
        <f>IF('参加申込書(直接入力用)'!$K18="","",'参加申込書(直接入力用)'!$K18)</f>
        <v/>
      </c>
      <c r="AR6" s="8" t="str">
        <f>IF('参加申込書(直接入力用)'!$L18="","",'参加申込書(直接入力用)'!$L18)</f>
        <v/>
      </c>
      <c r="AS6" s="8" t="str">
        <f>IF('参加申込書(直接入力用)'!$M18=0,"",'参加申込書(直接入力用)'!$M18)</f>
        <v/>
      </c>
      <c r="AT6" s="8" t="str">
        <f>IF('参加申込書(直接入力用)'!$N18=0,"",'参加申込書(直接入力用)'!$N18)</f>
        <v/>
      </c>
      <c r="AU6" s="8"/>
      <c r="AV6" s="8"/>
      <c r="AW6" s="8" t="str">
        <f>IF('参加申込書(直接入力用)'!$S$13=1,'参加申込書(直接入力用)'!$M$8,IF('参加申込書(直接入力用)'!$Q18="","",'参加申込書(直接入力用)'!$Q18))</f>
        <v/>
      </c>
      <c r="AX6" s="8" t="str">
        <f>IF($AN6="","",IF('参加申込書(直接入力用)'!$O18=0,0,'参加申込書(直接入力用)'!$O18))</f>
        <v/>
      </c>
      <c r="AY6" s="8" t="str">
        <f>IF('参加申込書(直接入力用)'!$P18="","",IF('参加申込書(直接入力用)'!$P18="男",1,2))</f>
        <v/>
      </c>
      <c r="AZ6" s="23"/>
      <c r="BA6" s="23"/>
      <c r="BB6" s="8"/>
      <c r="BC6" s="9" t="str">
        <f t="shared" ca="1" si="2"/>
        <v/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x14ac:dyDescent="0.15">
      <c r="A7" s="5" t="str">
        <f t="shared" ca="1" si="0"/>
        <v/>
      </c>
      <c r="B7" s="6"/>
      <c r="C7" s="8" t="str">
        <f>IF($AN7="","",'参加申込書(直接入力用)'!$G$5)</f>
        <v/>
      </c>
      <c r="D7" s="7" t="str">
        <f>IF($AN7="","",'参加申込書(直接入力用)'!$G$4)</f>
        <v/>
      </c>
      <c r="E7" s="7" t="str">
        <f>IF($AN7="","",'参加申込書(直接入力用)'!$I$9)</f>
        <v/>
      </c>
      <c r="F7" s="7" t="str">
        <f>IF($AN7="","",'参加申込書(直接入力用)'!$K$9)</f>
        <v/>
      </c>
      <c r="G7" s="7" t="str">
        <f>IF($AN7="","",IF('参加申込書(直接入力用)'!$M$5="","",'参加申込書(直接入力用)'!$M$5))</f>
        <v/>
      </c>
      <c r="H7" s="7" t="str">
        <f>IF($AN7="","",IF('参加申込書(直接入力用)'!$M$7="","",'参加申込書(直接入力用)'!$M$7))</f>
        <v/>
      </c>
      <c r="I7" s="7" t="str">
        <f>IF($AN7="","",IF('参加申込書(直接入力用)'!$M$6="","",'参加申込書(直接入力用)'!$M$6))</f>
        <v/>
      </c>
      <c r="J7" s="7" t="str">
        <f>IF($AN7="","",IF('参加申込書(直接入力用)'!$M$8="","",'参加申込書(直接入力用)'!$M$8))</f>
        <v/>
      </c>
      <c r="K7" s="7" t="str">
        <f>IF($AN7="","",IF('参加申込書(直接入力用)'!$G$8="","",'参加申込書(直接入力用)'!$G$8))</f>
        <v/>
      </c>
      <c r="L7" s="7" t="str">
        <f>IF($AN7="","",IF('参加申込書(直接入力用)'!$G$9="","",'参加申込書(直接入力用)'!$G$9))</f>
        <v/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tr">
        <f>IF($AN7="","",IF(CONCATENATE('参加申込書(直接入力用)'!$G$10,'参加申込書(直接入力用)'!$G$11)="","",CONCATENATE('参加申込書(直接入力用)'!$G$10,'参加申込書(直接入力用)'!$G$11)))</f>
        <v/>
      </c>
      <c r="AE7" s="7"/>
      <c r="AF7" s="7"/>
      <c r="AG7" s="7"/>
      <c r="AH7" s="7"/>
      <c r="AI7" s="7"/>
      <c r="AJ7" s="7" t="str">
        <f t="shared" si="1"/>
        <v/>
      </c>
      <c r="AK7" s="7" t="str">
        <f>IF($AN7="","",LEFT('参加申込書(直接入力用)'!$F19,5))</f>
        <v/>
      </c>
      <c r="AL7" s="7" t="str">
        <f>IF($AN7="","",MID('参加申込書(直接入力用)'!$F19,7,3))</f>
        <v/>
      </c>
      <c r="AM7" s="7" t="str">
        <f>IF($AN7="","",RIGHT('参加申込書(直接入力用)'!$F19,1))</f>
        <v/>
      </c>
      <c r="AN7" s="8" t="str">
        <f>IF('参加申込書(直接入力用)'!$H19=0,"",'参加申込書(直接入力用)'!$H19)</f>
        <v/>
      </c>
      <c r="AO7" s="12" t="str">
        <f>IF('参加申込書(直接入力用)'!$J19=0,"",'参加申込書(直接入力用)'!$J19)</f>
        <v/>
      </c>
      <c r="AP7" s="8" t="str">
        <f>IF('参加申込書(直接入力用)'!$I19=0,"",'参加申込書(直接入力用)'!$I19)</f>
        <v/>
      </c>
      <c r="AQ7" s="8" t="str">
        <f>IF('参加申込書(直接入力用)'!$K19="","",'参加申込書(直接入力用)'!$K19)</f>
        <v/>
      </c>
      <c r="AR7" s="8" t="str">
        <f>IF('参加申込書(直接入力用)'!$L19="","",'参加申込書(直接入力用)'!$L19)</f>
        <v/>
      </c>
      <c r="AS7" s="8" t="str">
        <f>IF('参加申込書(直接入力用)'!$M19=0,"",'参加申込書(直接入力用)'!$M19)</f>
        <v/>
      </c>
      <c r="AT7" s="8" t="str">
        <f>IF('参加申込書(直接入力用)'!$N19=0,"",'参加申込書(直接入力用)'!$N19)</f>
        <v/>
      </c>
      <c r="AU7" s="8"/>
      <c r="AV7" s="8"/>
      <c r="AW7" s="8" t="str">
        <f>IF('参加申込書(直接入力用)'!$S$13=1,'参加申込書(直接入力用)'!$M$8,IF('参加申込書(直接入力用)'!$Q19="","",'参加申込書(直接入力用)'!$Q19))</f>
        <v/>
      </c>
      <c r="AX7" s="8" t="str">
        <f>IF($AN7="","",IF('参加申込書(直接入力用)'!$O19=0,0,'参加申込書(直接入力用)'!$O19))</f>
        <v/>
      </c>
      <c r="AY7" s="8" t="str">
        <f>IF('参加申込書(直接入力用)'!$P19="","",IF('参加申込書(直接入力用)'!$P19="男",1,2))</f>
        <v/>
      </c>
      <c r="AZ7" s="23"/>
      <c r="BA7" s="23"/>
      <c r="BB7" s="8"/>
      <c r="BC7" s="9" t="str">
        <f t="shared" ca="1" si="2"/>
        <v/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x14ac:dyDescent="0.15">
      <c r="A8" s="5" t="str">
        <f t="shared" ca="1" si="0"/>
        <v/>
      </c>
      <c r="B8" s="6"/>
      <c r="C8" s="8" t="str">
        <f>IF($AN8="","",'参加申込書(直接入力用)'!$G$5)</f>
        <v/>
      </c>
      <c r="D8" s="7" t="str">
        <f>IF($AN8="","",'参加申込書(直接入力用)'!$G$4)</f>
        <v/>
      </c>
      <c r="E8" s="7" t="str">
        <f>IF($AN8="","",'参加申込書(直接入力用)'!$I$9)</f>
        <v/>
      </c>
      <c r="F8" s="7" t="str">
        <f>IF($AN8="","",'参加申込書(直接入力用)'!$K$9)</f>
        <v/>
      </c>
      <c r="G8" s="7" t="str">
        <f>IF($AN8="","",IF('参加申込書(直接入力用)'!$M$5="","",'参加申込書(直接入力用)'!$M$5))</f>
        <v/>
      </c>
      <c r="H8" s="7" t="str">
        <f>IF($AN8="","",IF('参加申込書(直接入力用)'!$M$7="","",'参加申込書(直接入力用)'!$M$7))</f>
        <v/>
      </c>
      <c r="I8" s="7" t="str">
        <f>IF($AN8="","",IF('参加申込書(直接入力用)'!$M$6="","",'参加申込書(直接入力用)'!$M$6))</f>
        <v/>
      </c>
      <c r="J8" s="7" t="str">
        <f>IF($AN8="","",IF('参加申込書(直接入力用)'!$M$8="","",'参加申込書(直接入力用)'!$M$8))</f>
        <v/>
      </c>
      <c r="K8" s="7" t="str">
        <f>IF($AN8="","",IF('参加申込書(直接入力用)'!$G$8="","",'参加申込書(直接入力用)'!$G$8))</f>
        <v/>
      </c>
      <c r="L8" s="7" t="str">
        <f>IF($AN8="","",IF('参加申込書(直接入力用)'!$G$9="","",'参加申込書(直接入力用)'!$G$9))</f>
        <v/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tr">
        <f>IF($AN8="","",IF(CONCATENATE('参加申込書(直接入力用)'!$G$10,'参加申込書(直接入力用)'!$G$11)="","",CONCATENATE('参加申込書(直接入力用)'!$G$10,'参加申込書(直接入力用)'!$G$11)))</f>
        <v/>
      </c>
      <c r="AE8" s="7"/>
      <c r="AF8" s="7"/>
      <c r="AG8" s="7"/>
      <c r="AH8" s="7"/>
      <c r="AI8" s="7"/>
      <c r="AJ8" s="7" t="str">
        <f t="shared" si="1"/>
        <v/>
      </c>
      <c r="AK8" s="7" t="str">
        <f>IF($AN8="","",LEFT('参加申込書(直接入力用)'!$F20,5))</f>
        <v/>
      </c>
      <c r="AL8" s="7" t="str">
        <f>IF($AN8="","",MID('参加申込書(直接入力用)'!$F20,7,3))</f>
        <v/>
      </c>
      <c r="AM8" s="7" t="str">
        <f>IF($AN8="","",RIGHT('参加申込書(直接入力用)'!$F20,1))</f>
        <v/>
      </c>
      <c r="AN8" s="8" t="str">
        <f>IF('参加申込書(直接入力用)'!$H20=0,"",'参加申込書(直接入力用)'!$H20)</f>
        <v/>
      </c>
      <c r="AO8" s="12" t="str">
        <f>IF('参加申込書(直接入力用)'!$J20=0,"",'参加申込書(直接入力用)'!$J20)</f>
        <v/>
      </c>
      <c r="AP8" s="8" t="str">
        <f>IF('参加申込書(直接入力用)'!$I20=0,"",'参加申込書(直接入力用)'!$I20)</f>
        <v/>
      </c>
      <c r="AQ8" s="8" t="str">
        <f>IF('参加申込書(直接入力用)'!$K20="","",'参加申込書(直接入力用)'!$K20)</f>
        <v/>
      </c>
      <c r="AR8" s="8" t="str">
        <f>IF('参加申込書(直接入力用)'!$L20="","",'参加申込書(直接入力用)'!$L20)</f>
        <v/>
      </c>
      <c r="AS8" s="8" t="str">
        <f>IF('参加申込書(直接入力用)'!$M20=0,"",'参加申込書(直接入力用)'!$M20)</f>
        <v/>
      </c>
      <c r="AT8" s="8" t="str">
        <f>IF('参加申込書(直接入力用)'!$N20=0,"",'参加申込書(直接入力用)'!$N20)</f>
        <v/>
      </c>
      <c r="AU8" s="8"/>
      <c r="AV8" s="8"/>
      <c r="AW8" s="8" t="str">
        <f>IF('参加申込書(直接入力用)'!$S$13=1,'参加申込書(直接入力用)'!$M$8,IF('参加申込書(直接入力用)'!$Q20="","",'参加申込書(直接入力用)'!$Q20))</f>
        <v/>
      </c>
      <c r="AX8" s="8" t="str">
        <f>IF($AN8="","",IF('参加申込書(直接入力用)'!$O20=0,0,'参加申込書(直接入力用)'!$O20))</f>
        <v/>
      </c>
      <c r="AY8" s="8" t="str">
        <f>IF('参加申込書(直接入力用)'!$P20="","",IF('参加申込書(直接入力用)'!$P20="男",1,2))</f>
        <v/>
      </c>
      <c r="AZ8" s="23"/>
      <c r="BA8" s="23"/>
      <c r="BB8" s="8"/>
      <c r="BC8" s="9" t="str">
        <f t="shared" ca="1" si="2"/>
        <v/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x14ac:dyDescent="0.15">
      <c r="A9" s="5" t="str">
        <f t="shared" ca="1" si="0"/>
        <v/>
      </c>
      <c r="B9" s="6"/>
      <c r="C9" s="8" t="str">
        <f>IF($AN9="","",'参加申込書(直接入力用)'!$G$5)</f>
        <v/>
      </c>
      <c r="D9" s="7" t="str">
        <f>IF($AN9="","",'参加申込書(直接入力用)'!$G$4)</f>
        <v/>
      </c>
      <c r="E9" s="7" t="str">
        <f>IF($AN9="","",'参加申込書(直接入力用)'!$I$9)</f>
        <v/>
      </c>
      <c r="F9" s="7" t="str">
        <f>IF($AN9="","",'参加申込書(直接入力用)'!$K$9)</f>
        <v/>
      </c>
      <c r="G9" s="7" t="str">
        <f>IF($AN9="","",IF('参加申込書(直接入力用)'!$M$5="","",'参加申込書(直接入力用)'!$M$5))</f>
        <v/>
      </c>
      <c r="H9" s="7" t="str">
        <f>IF($AN9="","",IF('参加申込書(直接入力用)'!$M$7="","",'参加申込書(直接入力用)'!$M$7))</f>
        <v/>
      </c>
      <c r="I9" s="7" t="str">
        <f>IF($AN9="","",IF('参加申込書(直接入力用)'!$M$6="","",'参加申込書(直接入力用)'!$M$6))</f>
        <v/>
      </c>
      <c r="J9" s="7" t="str">
        <f>IF($AN9="","",IF('参加申込書(直接入力用)'!$M$8="","",'参加申込書(直接入力用)'!$M$8))</f>
        <v/>
      </c>
      <c r="K9" s="7" t="str">
        <f>IF($AN9="","",IF('参加申込書(直接入力用)'!$G$8="","",'参加申込書(直接入力用)'!$G$8))</f>
        <v/>
      </c>
      <c r="L9" s="7" t="str">
        <f>IF($AN9="","",IF('参加申込書(直接入力用)'!$G$9="","",'参加申込書(直接入力用)'!$G$9))</f>
        <v/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tr">
        <f>IF($AN9="","",IF(CONCATENATE('参加申込書(直接入力用)'!$G$10,'参加申込書(直接入力用)'!$G$11)="","",CONCATENATE('参加申込書(直接入力用)'!$G$10,'参加申込書(直接入力用)'!$G$11)))</f>
        <v/>
      </c>
      <c r="AE9" s="7"/>
      <c r="AF9" s="7"/>
      <c r="AG9" s="7"/>
      <c r="AH9" s="7"/>
      <c r="AI9" s="7"/>
      <c r="AJ9" s="7" t="str">
        <f t="shared" si="1"/>
        <v/>
      </c>
      <c r="AK9" s="7" t="str">
        <f>IF($AN9="","",LEFT('参加申込書(直接入力用)'!$F21,5))</f>
        <v/>
      </c>
      <c r="AL9" s="7" t="str">
        <f>IF($AN9="","",MID('参加申込書(直接入力用)'!$F21,7,3))</f>
        <v/>
      </c>
      <c r="AM9" s="7" t="str">
        <f>IF($AN9="","",RIGHT('参加申込書(直接入力用)'!$F21,1))</f>
        <v/>
      </c>
      <c r="AN9" s="8" t="str">
        <f>IF('参加申込書(直接入力用)'!$H21=0,"",'参加申込書(直接入力用)'!$H21)</f>
        <v/>
      </c>
      <c r="AO9" s="12" t="str">
        <f>IF('参加申込書(直接入力用)'!$J21=0,"",'参加申込書(直接入力用)'!$J21)</f>
        <v/>
      </c>
      <c r="AP9" s="8" t="str">
        <f>IF('参加申込書(直接入力用)'!$I21=0,"",'参加申込書(直接入力用)'!$I21)</f>
        <v/>
      </c>
      <c r="AQ9" s="8" t="str">
        <f>IF('参加申込書(直接入力用)'!$K21="","",'参加申込書(直接入力用)'!$K21)</f>
        <v/>
      </c>
      <c r="AR9" s="8" t="str">
        <f>IF('参加申込書(直接入力用)'!$L21="","",'参加申込書(直接入力用)'!$L21)</f>
        <v/>
      </c>
      <c r="AS9" s="8" t="str">
        <f>IF('参加申込書(直接入力用)'!$M21=0,"",'参加申込書(直接入力用)'!$M21)</f>
        <v/>
      </c>
      <c r="AT9" s="8" t="str">
        <f>IF('参加申込書(直接入力用)'!$N21=0,"",'参加申込書(直接入力用)'!$N21)</f>
        <v/>
      </c>
      <c r="AU9" s="8"/>
      <c r="AV9" s="8"/>
      <c r="AW9" s="8" t="str">
        <f>IF('参加申込書(直接入力用)'!$S$13=1,'参加申込書(直接入力用)'!$M$8,IF('参加申込書(直接入力用)'!$Q21="","",'参加申込書(直接入力用)'!$Q21))</f>
        <v/>
      </c>
      <c r="AX9" s="8" t="str">
        <f>IF($AN9="","",IF('参加申込書(直接入力用)'!$O21=0,0,'参加申込書(直接入力用)'!$O21))</f>
        <v/>
      </c>
      <c r="AY9" s="8" t="str">
        <f>IF('参加申込書(直接入力用)'!$P21="","",IF('参加申込書(直接入力用)'!$P21="男",1,2))</f>
        <v/>
      </c>
      <c r="AZ9" s="23"/>
      <c r="BA9" s="23"/>
      <c r="BB9" s="8"/>
      <c r="BC9" s="9" t="str">
        <f t="shared" ca="1" si="2"/>
        <v/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x14ac:dyDescent="0.15">
      <c r="A10" s="5" t="str">
        <f t="shared" ca="1" si="0"/>
        <v/>
      </c>
      <c r="B10" s="6"/>
      <c r="C10" s="8" t="str">
        <f>IF($AN10="","",'参加申込書(直接入力用)'!$G$5)</f>
        <v/>
      </c>
      <c r="D10" s="7" t="str">
        <f>IF($AN10="","",'参加申込書(直接入力用)'!$G$4)</f>
        <v/>
      </c>
      <c r="E10" s="7" t="str">
        <f>IF($AN10="","",'参加申込書(直接入力用)'!$I$9)</f>
        <v/>
      </c>
      <c r="F10" s="7" t="str">
        <f>IF($AN10="","",'参加申込書(直接入力用)'!$K$9)</f>
        <v/>
      </c>
      <c r="G10" s="7" t="str">
        <f>IF($AN10="","",IF('参加申込書(直接入力用)'!$M$5="","",'参加申込書(直接入力用)'!$M$5))</f>
        <v/>
      </c>
      <c r="H10" s="7" t="str">
        <f>IF($AN10="","",IF('参加申込書(直接入力用)'!$M$7="","",'参加申込書(直接入力用)'!$M$7))</f>
        <v/>
      </c>
      <c r="I10" s="7" t="str">
        <f>IF($AN10="","",IF('参加申込書(直接入力用)'!$M$6="","",'参加申込書(直接入力用)'!$M$6))</f>
        <v/>
      </c>
      <c r="J10" s="7" t="str">
        <f>IF($AN10="","",IF('参加申込書(直接入力用)'!$M$8="","",'参加申込書(直接入力用)'!$M$8))</f>
        <v/>
      </c>
      <c r="K10" s="7" t="str">
        <f>IF($AN10="","",IF('参加申込書(直接入力用)'!$G$8="","",'参加申込書(直接入力用)'!$G$8))</f>
        <v/>
      </c>
      <c r="L10" s="7" t="str">
        <f>IF($AN10="","",IF('参加申込書(直接入力用)'!$G$9="","",'参加申込書(直接入力用)'!$G$9))</f>
        <v/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tr">
        <f>IF($AN10="","",IF(CONCATENATE('参加申込書(直接入力用)'!$G$10,'参加申込書(直接入力用)'!$G$11)="","",CONCATENATE('参加申込書(直接入力用)'!$G$10,'参加申込書(直接入力用)'!$G$11)))</f>
        <v/>
      </c>
      <c r="AE10" s="7"/>
      <c r="AF10" s="7"/>
      <c r="AG10" s="7"/>
      <c r="AH10" s="7"/>
      <c r="AI10" s="7"/>
      <c r="AJ10" s="7" t="str">
        <f t="shared" si="1"/>
        <v/>
      </c>
      <c r="AK10" s="7" t="str">
        <f>IF($AN10="","",LEFT('参加申込書(直接入力用)'!$F22,5))</f>
        <v/>
      </c>
      <c r="AL10" s="7" t="str">
        <f>IF($AN10="","",MID('参加申込書(直接入力用)'!$F22,7,3))</f>
        <v/>
      </c>
      <c r="AM10" s="7" t="str">
        <f>IF($AN10="","",RIGHT('参加申込書(直接入力用)'!$F22,1))</f>
        <v/>
      </c>
      <c r="AN10" s="8" t="str">
        <f>IF('参加申込書(直接入力用)'!$H22=0,"",'参加申込書(直接入力用)'!$H22)</f>
        <v/>
      </c>
      <c r="AO10" s="12" t="str">
        <f>IF('参加申込書(直接入力用)'!$J22=0,"",'参加申込書(直接入力用)'!$J22)</f>
        <v/>
      </c>
      <c r="AP10" s="8" t="str">
        <f>IF('参加申込書(直接入力用)'!$I22=0,"",'参加申込書(直接入力用)'!$I22)</f>
        <v/>
      </c>
      <c r="AQ10" s="8" t="str">
        <f>IF('参加申込書(直接入力用)'!$K22="","",'参加申込書(直接入力用)'!$K22)</f>
        <v/>
      </c>
      <c r="AR10" s="8" t="str">
        <f>IF('参加申込書(直接入力用)'!$L22="","",'参加申込書(直接入力用)'!$L22)</f>
        <v/>
      </c>
      <c r="AS10" s="8" t="str">
        <f>IF('参加申込書(直接入力用)'!$M22=0,"",'参加申込書(直接入力用)'!$M22)</f>
        <v/>
      </c>
      <c r="AT10" s="8" t="str">
        <f>IF('参加申込書(直接入力用)'!$N22=0,"",'参加申込書(直接入力用)'!$N22)</f>
        <v/>
      </c>
      <c r="AU10" s="8"/>
      <c r="AV10" s="8"/>
      <c r="AW10" s="8" t="str">
        <f>IF('参加申込書(直接入力用)'!$S$13=1,'参加申込書(直接入力用)'!$M$8,IF('参加申込書(直接入力用)'!$Q22="","",'参加申込書(直接入力用)'!$Q22))</f>
        <v/>
      </c>
      <c r="AX10" s="8" t="str">
        <f>IF($AN10="","",IF('参加申込書(直接入力用)'!$O22=0,0,'参加申込書(直接入力用)'!$O22))</f>
        <v/>
      </c>
      <c r="AY10" s="8" t="str">
        <f>IF('参加申込書(直接入力用)'!$P22="","",IF('参加申込書(直接入力用)'!$P22="男",1,2))</f>
        <v/>
      </c>
      <c r="AZ10" s="23"/>
      <c r="BA10" s="23"/>
      <c r="BB10" s="8"/>
      <c r="BC10" s="9" t="str">
        <f t="shared" ca="1" si="2"/>
        <v/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x14ac:dyDescent="0.15">
      <c r="A11" s="5" t="str">
        <f t="shared" ca="1" si="0"/>
        <v/>
      </c>
      <c r="B11" s="6"/>
      <c r="C11" s="8" t="str">
        <f>IF($AN11="","",'参加申込書(直接入力用)'!$G$5)</f>
        <v/>
      </c>
      <c r="D11" s="7" t="str">
        <f>IF($AN11="","",'参加申込書(直接入力用)'!$G$4)</f>
        <v/>
      </c>
      <c r="E11" s="7" t="str">
        <f>IF($AN11="","",'参加申込書(直接入力用)'!$I$9)</f>
        <v/>
      </c>
      <c r="F11" s="7" t="str">
        <f>IF($AN11="","",'参加申込書(直接入力用)'!$K$9)</f>
        <v/>
      </c>
      <c r="G11" s="7" t="str">
        <f>IF($AN11="","",IF('参加申込書(直接入力用)'!$M$5="","",'参加申込書(直接入力用)'!$M$5))</f>
        <v/>
      </c>
      <c r="H11" s="7" t="str">
        <f>IF($AN11="","",IF('参加申込書(直接入力用)'!$M$7="","",'参加申込書(直接入力用)'!$M$7))</f>
        <v/>
      </c>
      <c r="I11" s="7" t="str">
        <f>IF($AN11="","",IF('参加申込書(直接入力用)'!$M$6="","",'参加申込書(直接入力用)'!$M$6))</f>
        <v/>
      </c>
      <c r="J11" s="7" t="str">
        <f>IF($AN11="","",IF('参加申込書(直接入力用)'!$M$8="","",'参加申込書(直接入力用)'!$M$8))</f>
        <v/>
      </c>
      <c r="K11" s="7" t="str">
        <f>IF($AN11="","",IF('参加申込書(直接入力用)'!$G$8="","",'参加申込書(直接入力用)'!$G$8))</f>
        <v/>
      </c>
      <c r="L11" s="7" t="str">
        <f>IF($AN11="","",IF('参加申込書(直接入力用)'!$G$9="","",'参加申込書(直接入力用)'!$G$9))</f>
        <v/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tr">
        <f>IF($AN11="","",IF(CONCATENATE('参加申込書(直接入力用)'!$G$10,'参加申込書(直接入力用)'!$G$11)="","",CONCATENATE('参加申込書(直接入力用)'!$G$10,'参加申込書(直接入力用)'!$G$11)))</f>
        <v/>
      </c>
      <c r="AE11" s="7"/>
      <c r="AF11" s="7"/>
      <c r="AG11" s="7"/>
      <c r="AH11" s="7"/>
      <c r="AI11" s="7"/>
      <c r="AJ11" s="7" t="str">
        <f t="shared" si="1"/>
        <v/>
      </c>
      <c r="AK11" s="7" t="str">
        <f>IF($AN11="","",LEFT('参加申込書(直接入力用)'!$F23,5))</f>
        <v/>
      </c>
      <c r="AL11" s="7" t="str">
        <f>IF($AN11="","",MID('参加申込書(直接入力用)'!$F23,7,3))</f>
        <v/>
      </c>
      <c r="AM11" s="7" t="str">
        <f>IF($AN11="","",RIGHT('参加申込書(直接入力用)'!$F23,1))</f>
        <v/>
      </c>
      <c r="AN11" s="8" t="str">
        <f>IF('参加申込書(直接入力用)'!$H23=0,"",'参加申込書(直接入力用)'!$H23)</f>
        <v/>
      </c>
      <c r="AO11" s="12" t="str">
        <f>IF('参加申込書(直接入力用)'!$J23=0,"",'参加申込書(直接入力用)'!$J23)</f>
        <v/>
      </c>
      <c r="AP11" s="8" t="str">
        <f>IF('参加申込書(直接入力用)'!$I23=0,"",'参加申込書(直接入力用)'!$I23)</f>
        <v/>
      </c>
      <c r="AQ11" s="8" t="str">
        <f>IF('参加申込書(直接入力用)'!$K23="","",'参加申込書(直接入力用)'!$K23)</f>
        <v/>
      </c>
      <c r="AR11" s="8" t="str">
        <f>IF('参加申込書(直接入力用)'!$L23="","",'参加申込書(直接入力用)'!$L23)</f>
        <v/>
      </c>
      <c r="AS11" s="8" t="str">
        <f>IF('参加申込書(直接入力用)'!$M23=0,"",'参加申込書(直接入力用)'!$M23)</f>
        <v/>
      </c>
      <c r="AT11" s="8" t="str">
        <f>IF('参加申込書(直接入力用)'!$N23=0,"",'参加申込書(直接入力用)'!$N23)</f>
        <v/>
      </c>
      <c r="AU11" s="8"/>
      <c r="AV11" s="8"/>
      <c r="AW11" s="8" t="str">
        <f>IF('参加申込書(直接入力用)'!$S$13=1,'参加申込書(直接入力用)'!$M$8,IF('参加申込書(直接入力用)'!$Q23="","",'参加申込書(直接入力用)'!$Q23))</f>
        <v/>
      </c>
      <c r="AX11" s="8" t="str">
        <f>IF($AN11="","",IF('参加申込書(直接入力用)'!$O23=0,0,'参加申込書(直接入力用)'!$O23))</f>
        <v/>
      </c>
      <c r="AY11" s="8" t="str">
        <f>IF('参加申込書(直接入力用)'!$P23="","",IF('参加申込書(直接入力用)'!$P23="男",1,2))</f>
        <v/>
      </c>
      <c r="AZ11" s="23"/>
      <c r="BA11" s="23"/>
      <c r="BB11" s="8"/>
      <c r="BC11" s="9" t="str">
        <f t="shared" ca="1" si="2"/>
        <v/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</sheetData>
  <phoneticPr fontId="27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W27"/>
  <sheetViews>
    <sheetView showGridLines="0" topLeftCell="F1" zoomScaleNormal="100" workbookViewId="0">
      <pane xSplit="5" ySplit="13" topLeftCell="K14" activePane="bottomRight" state="frozen"/>
      <selection activeCell="F1" sqref="F1"/>
      <selection pane="topRight" activeCell="K1" sqref="K1"/>
      <selection pane="bottomLeft" activeCell="F14" sqref="F14"/>
      <selection pane="bottomRight" activeCell="S11" sqref="S11:U11"/>
    </sheetView>
  </sheetViews>
  <sheetFormatPr defaultColWidth="9.140625" defaultRowHeight="12" x14ac:dyDescent="0.15"/>
  <cols>
    <col min="1" max="1" width="11.28515625" style="24" hidden="1" customWidth="1"/>
    <col min="2" max="2" width="9.140625" style="24" hidden="1" customWidth="1"/>
    <col min="3" max="3" width="6.85546875" style="24" hidden="1" customWidth="1"/>
    <col min="4" max="4" width="7.85546875" style="24" hidden="1" customWidth="1"/>
    <col min="5" max="5" width="8.85546875" style="24" hidden="1" customWidth="1"/>
    <col min="6" max="6" width="7.42578125" style="24" customWidth="1"/>
    <col min="7" max="7" width="5.85546875" style="25" customWidth="1"/>
    <col min="8" max="8" width="10.42578125" style="25" customWidth="1"/>
    <col min="9" max="9" width="1.28515625" style="27" customWidth="1"/>
    <col min="10" max="10" width="11.5703125" style="40" customWidth="1"/>
    <col min="11" max="11" width="2.85546875" style="40" customWidth="1"/>
    <col min="12" max="12" width="36.5703125" style="24" customWidth="1"/>
    <col min="13" max="13" width="7" style="24" customWidth="1"/>
    <col min="14" max="14" width="13" style="24" customWidth="1"/>
    <col min="15" max="15" width="23.140625" style="24" customWidth="1"/>
    <col min="16" max="17" width="18.5703125" style="24" customWidth="1"/>
    <col min="18" max="18" width="14.42578125" style="24" customWidth="1"/>
    <col min="19" max="19" width="3.7109375" style="24" customWidth="1"/>
    <col min="20" max="20" width="3.7109375" style="30" customWidth="1"/>
    <col min="21" max="21" width="33.42578125" style="27" customWidth="1"/>
    <col min="22" max="23" width="16.85546875" style="27" hidden="1" customWidth="1"/>
    <col min="24" max="24" width="17.28515625" style="27" customWidth="1"/>
    <col min="25" max="16384" width="9.140625" style="27"/>
  </cols>
  <sheetData>
    <row r="1" spans="1:23" ht="18" customHeight="1" x14ac:dyDescent="0.2">
      <c r="F1" s="88"/>
      <c r="G1" s="89"/>
      <c r="H1" s="89"/>
      <c r="I1" s="26"/>
      <c r="J1" s="90"/>
      <c r="K1" s="90"/>
      <c r="L1" s="90"/>
      <c r="M1" s="88"/>
      <c r="N1" s="88"/>
      <c r="O1" s="91"/>
      <c r="P1" s="88"/>
      <c r="Q1" s="88"/>
      <c r="R1" s="88"/>
      <c r="S1" s="92"/>
      <c r="T1" s="93"/>
    </row>
    <row r="2" spans="1:23" ht="20.25" customHeight="1" x14ac:dyDescent="0.2">
      <c r="F2" s="27"/>
      <c r="G2" s="28"/>
      <c r="H2" s="28"/>
      <c r="I2" s="255"/>
      <c r="J2" s="90"/>
      <c r="K2" s="90"/>
      <c r="L2" s="90"/>
      <c r="M2" s="88"/>
      <c r="N2" s="94"/>
      <c r="O2" s="95"/>
      <c r="P2" s="96" t="str">
        <f>HYPERLINK("http://seminar.hj.sanno.ac.jp/","【WEB】からも承ります")</f>
        <v>【WEB】からも承ります</v>
      </c>
      <c r="Q2" s="97"/>
      <c r="R2" s="97"/>
      <c r="S2" s="98"/>
      <c r="T2" s="99" t="s">
        <v>28</v>
      </c>
      <c r="U2" s="53"/>
      <c r="V2" s="29" t="s">
        <v>131</v>
      </c>
      <c r="W2" s="29"/>
    </row>
    <row r="3" spans="1:23" ht="8.25" customHeight="1" thickBot="1" x14ac:dyDescent="0.2">
      <c r="F3" s="27"/>
      <c r="G3" s="28"/>
      <c r="H3" s="28"/>
      <c r="I3" s="255"/>
      <c r="J3" s="88"/>
      <c r="K3" s="88"/>
      <c r="L3" s="256"/>
      <c r="M3" s="256"/>
      <c r="N3" s="88"/>
      <c r="O3" s="100"/>
      <c r="P3" s="101"/>
      <c r="Q3" s="88"/>
      <c r="R3" s="88"/>
      <c r="S3" s="88"/>
      <c r="T3" s="102"/>
      <c r="V3" s="29" t="s">
        <v>29</v>
      </c>
      <c r="W3" s="29" t="b">
        <v>0</v>
      </c>
    </row>
    <row r="4" spans="1:23" ht="12" customHeight="1" x14ac:dyDescent="0.15">
      <c r="F4" s="290" t="s">
        <v>106</v>
      </c>
      <c r="G4" s="290"/>
      <c r="H4" s="290"/>
      <c r="J4" s="103" t="s">
        <v>14</v>
      </c>
      <c r="K4" s="339" t="s">
        <v>137</v>
      </c>
      <c r="L4" s="340"/>
      <c r="M4" s="340"/>
      <c r="N4" s="340"/>
      <c r="O4" s="341"/>
      <c r="P4" s="260" t="s">
        <v>114</v>
      </c>
      <c r="Q4" s="261"/>
      <c r="R4" s="261"/>
      <c r="S4" s="261"/>
      <c r="T4" s="261"/>
      <c r="U4" s="262"/>
      <c r="W4" s="27" t="s">
        <v>111</v>
      </c>
    </row>
    <row r="5" spans="1:23" ht="25.5" customHeight="1" x14ac:dyDescent="0.15">
      <c r="F5" s="290"/>
      <c r="G5" s="290"/>
      <c r="H5" s="290"/>
      <c r="J5" s="104" t="s">
        <v>20</v>
      </c>
      <c r="K5" s="342" t="s">
        <v>136</v>
      </c>
      <c r="L5" s="343"/>
      <c r="M5" s="343"/>
      <c r="N5" s="343"/>
      <c r="O5" s="344"/>
      <c r="P5" s="105" t="s">
        <v>19</v>
      </c>
      <c r="Q5" s="345" t="s">
        <v>142</v>
      </c>
      <c r="R5" s="346"/>
      <c r="S5" s="346"/>
      <c r="T5" s="346"/>
      <c r="U5" s="347"/>
      <c r="W5" s="27" t="s">
        <v>110</v>
      </c>
    </row>
    <row r="6" spans="1:23" ht="12" customHeight="1" x14ac:dyDescent="0.15">
      <c r="F6" s="290"/>
      <c r="G6" s="290"/>
      <c r="H6" s="290"/>
      <c r="J6" s="106" t="s">
        <v>0</v>
      </c>
      <c r="K6" s="348" t="s">
        <v>139</v>
      </c>
      <c r="L6" s="349"/>
      <c r="M6" s="349"/>
      <c r="N6" s="349"/>
      <c r="O6" s="350"/>
      <c r="P6" s="107" t="s">
        <v>89</v>
      </c>
      <c r="Q6" s="351" t="s">
        <v>143</v>
      </c>
      <c r="R6" s="352"/>
      <c r="S6" s="352"/>
      <c r="T6" s="352"/>
      <c r="U6" s="205" t="s">
        <v>159</v>
      </c>
      <c r="W6" s="27" t="s">
        <v>118</v>
      </c>
    </row>
    <row r="7" spans="1:23" ht="25.5" customHeight="1" thickBot="1" x14ac:dyDescent="0.25">
      <c r="B7" s="58"/>
      <c r="C7" s="58"/>
      <c r="D7" s="58"/>
      <c r="E7" s="58"/>
      <c r="F7" s="263" t="s">
        <v>82</v>
      </c>
      <c r="G7" s="263" t="s">
        <v>30</v>
      </c>
      <c r="H7" s="266" t="s">
        <v>83</v>
      </c>
      <c r="J7" s="108" t="s">
        <v>15</v>
      </c>
      <c r="K7" s="353" t="s">
        <v>138</v>
      </c>
      <c r="L7" s="354"/>
      <c r="M7" s="354"/>
      <c r="N7" s="354"/>
      <c r="O7" s="355"/>
      <c r="P7" s="109" t="s">
        <v>13</v>
      </c>
      <c r="Q7" s="356" t="s">
        <v>144</v>
      </c>
      <c r="R7" s="357"/>
      <c r="S7" s="334" t="s">
        <v>4</v>
      </c>
      <c r="T7" s="334"/>
      <c r="U7" s="206"/>
      <c r="W7" s="27" t="s">
        <v>119</v>
      </c>
    </row>
    <row r="8" spans="1:23" ht="16.5" customHeight="1" x14ac:dyDescent="0.2">
      <c r="A8" s="58"/>
      <c r="B8" s="58"/>
      <c r="C8" s="58"/>
      <c r="D8" s="58"/>
      <c r="E8" s="58"/>
      <c r="F8" s="306"/>
      <c r="G8" s="263"/>
      <c r="H8" s="266"/>
      <c r="J8" s="110" t="s">
        <v>24</v>
      </c>
      <c r="K8" s="358" t="s">
        <v>140</v>
      </c>
      <c r="L8" s="359"/>
      <c r="M8" s="269" t="s">
        <v>11</v>
      </c>
      <c r="N8" s="270"/>
      <c r="O8" s="111" t="s">
        <v>12</v>
      </c>
      <c r="P8" s="281" t="s">
        <v>27</v>
      </c>
      <c r="Q8" s="335" t="s">
        <v>145</v>
      </c>
      <c r="R8" s="336"/>
      <c r="S8" s="336"/>
      <c r="T8" s="336"/>
      <c r="U8" s="207" t="s">
        <v>160</v>
      </c>
      <c r="W8" s="27" t="s">
        <v>120</v>
      </c>
    </row>
    <row r="9" spans="1:23" ht="16.5" customHeight="1" thickBot="1" x14ac:dyDescent="0.25">
      <c r="A9" s="58"/>
      <c r="B9" s="58"/>
      <c r="C9" s="58"/>
      <c r="D9" s="58"/>
      <c r="E9" s="58"/>
      <c r="F9" s="306"/>
      <c r="G9" s="263"/>
      <c r="H9" s="266"/>
      <c r="J9" s="112" t="s">
        <v>25</v>
      </c>
      <c r="K9" s="362" t="s">
        <v>141</v>
      </c>
      <c r="L9" s="363"/>
      <c r="M9" s="364" t="s">
        <v>95</v>
      </c>
      <c r="N9" s="365"/>
      <c r="O9" s="113">
        <v>500</v>
      </c>
      <c r="P9" s="282"/>
      <c r="Q9" s="337"/>
      <c r="R9" s="338"/>
      <c r="S9" s="338"/>
      <c r="T9" s="338"/>
      <c r="U9" s="208" t="s">
        <v>161</v>
      </c>
      <c r="W9" s="27" t="s">
        <v>121</v>
      </c>
    </row>
    <row r="10" spans="1:23" ht="25.5" customHeight="1" x14ac:dyDescent="0.25">
      <c r="A10" s="59"/>
      <c r="B10" s="59"/>
      <c r="C10" s="59"/>
      <c r="D10" s="59"/>
      <c r="E10" s="59"/>
      <c r="F10" s="306"/>
      <c r="G10" s="264"/>
      <c r="H10" s="264"/>
      <c r="J10" s="302" t="s">
        <v>87</v>
      </c>
      <c r="K10" s="366"/>
      <c r="L10" s="367"/>
      <c r="M10" s="367"/>
      <c r="N10" s="367"/>
      <c r="O10" s="367"/>
      <c r="P10" s="367"/>
      <c r="Q10" s="367"/>
      <c r="R10" s="367"/>
      <c r="S10" s="367"/>
      <c r="T10" s="367"/>
      <c r="U10" s="368"/>
      <c r="W10" s="27" t="s">
        <v>113</v>
      </c>
    </row>
    <row r="11" spans="1:23" ht="11.25" customHeight="1" thickBot="1" x14ac:dyDescent="0.3">
      <c r="A11" s="59"/>
      <c r="B11" s="59"/>
      <c r="C11" s="59"/>
      <c r="D11" s="59"/>
      <c r="E11" s="59"/>
      <c r="F11" s="307"/>
      <c r="G11" s="265"/>
      <c r="H11" s="265"/>
      <c r="J11" s="303"/>
      <c r="K11" s="235" t="str">
        <f>IF(W3=TRUE,"【一括】","")</f>
        <v/>
      </c>
      <c r="L11" s="234"/>
      <c r="M11" s="234"/>
      <c r="N11" s="234"/>
      <c r="O11" s="234"/>
      <c r="P11" s="234"/>
      <c r="Q11" s="234"/>
      <c r="R11" s="234"/>
      <c r="S11" s="286" t="s">
        <v>234</v>
      </c>
      <c r="T11" s="286"/>
      <c r="U11" s="287"/>
      <c r="W11" s="27" t="s">
        <v>112</v>
      </c>
    </row>
    <row r="12" spans="1:23" ht="13.5" customHeight="1" thickBot="1" x14ac:dyDescent="0.2">
      <c r="A12" s="25" t="s">
        <v>23</v>
      </c>
      <c r="B12" s="25" t="s">
        <v>107</v>
      </c>
      <c r="C12" s="25" t="s">
        <v>108</v>
      </c>
      <c r="D12" s="25" t="s">
        <v>102</v>
      </c>
      <c r="E12" s="25" t="s">
        <v>109</v>
      </c>
      <c r="F12" s="114" t="s">
        <v>84</v>
      </c>
      <c r="G12" s="114" t="s">
        <v>85</v>
      </c>
      <c r="H12" s="114" t="s">
        <v>81</v>
      </c>
      <c r="J12" s="115" t="s">
        <v>26</v>
      </c>
      <c r="K12" s="304" t="s">
        <v>116</v>
      </c>
      <c r="L12" s="305"/>
      <c r="M12" s="116" t="s">
        <v>1</v>
      </c>
      <c r="N12" s="117" t="s">
        <v>2</v>
      </c>
      <c r="O12" s="118" t="s">
        <v>125</v>
      </c>
      <c r="P12" s="119" t="s">
        <v>16</v>
      </c>
      <c r="Q12" s="119" t="s">
        <v>92</v>
      </c>
      <c r="R12" s="119" t="s">
        <v>90</v>
      </c>
      <c r="S12" s="120" t="s">
        <v>3</v>
      </c>
      <c r="T12" s="119" t="s">
        <v>18</v>
      </c>
      <c r="U12" s="209" t="s">
        <v>123</v>
      </c>
      <c r="W12" s="27" t="s">
        <v>122</v>
      </c>
    </row>
    <row r="13" spans="1:23" ht="13.5" customHeight="1" thickTop="1" x14ac:dyDescent="0.15">
      <c r="A13" s="33" t="str">
        <f t="shared" ref="A13:A23" si="0">IF(H13&gt;0,CONCATENATE(F13,G13,H13),"")</f>
        <v>34東京0329</v>
      </c>
      <c r="B13" s="33"/>
      <c r="C13" s="33"/>
      <c r="D13" s="33"/>
      <c r="E13" s="33"/>
      <c r="F13" s="122">
        <v>34</v>
      </c>
      <c r="G13" s="122" t="s">
        <v>79</v>
      </c>
      <c r="H13" s="123" t="s">
        <v>208</v>
      </c>
      <c r="J13" s="34" t="str">
        <f>IF($A13="","",VLOOKUP($A13,開催一覧!$A:$H,5,FALSE))</f>
        <v>X3616-125-0</v>
      </c>
      <c r="K13" s="124" t="s">
        <v>93</v>
      </c>
      <c r="L13" s="45" t="str">
        <f>IF($A13="","",VLOOKUP($A13,開催一覧!$A:$H,6,FALSE))</f>
        <v>新入社員　ビジネス基本研修</v>
      </c>
      <c r="M13" s="46" t="str">
        <f>IF($A13="","",VLOOKUP($A13,開催一覧!$A:$H,8,FALSE))</f>
        <v>代官山</v>
      </c>
      <c r="N13" s="61" t="str">
        <f>IF($A13="","",VLOOKUP($A13,開催一覧!$A:$H,7,FALSE))</f>
        <v>21/03/29～21/03/30</v>
      </c>
      <c r="O13" s="125" t="s">
        <v>96</v>
      </c>
      <c r="P13" s="126" t="s">
        <v>99</v>
      </c>
      <c r="Q13" s="127" t="s">
        <v>103</v>
      </c>
      <c r="R13" s="126" t="s">
        <v>104</v>
      </c>
      <c r="S13" s="128">
        <v>50</v>
      </c>
      <c r="T13" s="129" t="s">
        <v>94</v>
      </c>
      <c r="U13" s="130" t="s">
        <v>124</v>
      </c>
      <c r="W13" s="27">
        <v>2</v>
      </c>
    </row>
    <row r="14" spans="1:23" ht="40.5" customHeight="1" x14ac:dyDescent="0.15">
      <c r="A14" s="33" t="str">
        <f t="shared" si="0"/>
        <v>34東京0405</v>
      </c>
      <c r="B14" s="33" t="str">
        <f>IF($A14="","",VLOOKUP($A14,開催一覧!$A:$H,6,FALSE))</f>
        <v>新入社員　ビジネス基本研修</v>
      </c>
      <c r="C14" s="33" t="str">
        <f>IF($A14="","",VLOOKUP($A14,開催一覧!$A:$H,7,FALSE))</f>
        <v>21/04/05～21/04/06</v>
      </c>
      <c r="D14" s="33" t="str">
        <f>IF($A14="","",VLOOKUP($A14,開催一覧!$A:$H,8,FALSE))</f>
        <v>代官山</v>
      </c>
      <c r="E14" s="33" t="str">
        <f>IF($A14="","",VLOOKUP($A14,開催一覧!$A:$H,5,FALSE))</f>
        <v>X3616-127-0</v>
      </c>
      <c r="F14" s="131">
        <v>34</v>
      </c>
      <c r="G14" s="131" t="s">
        <v>79</v>
      </c>
      <c r="H14" s="132" t="s">
        <v>209</v>
      </c>
      <c r="J14" s="34" t="str">
        <f>IF(ISERROR(E14), "",E14 )</f>
        <v>X3616-127-0</v>
      </c>
      <c r="K14" s="133" t="s">
        <v>88</v>
      </c>
      <c r="L14" s="73" t="str">
        <f>IF(ISERROR(B14), "該当のセミナーが見つかりません。No、エリア、開始日を見直してください。",B14 )</f>
        <v>新入社員　ビジネス基本研修</v>
      </c>
      <c r="M14" s="52" t="str">
        <f t="shared" ref="M14:M23" si="1">IF(ISERROR(D14), "？？",D14 )</f>
        <v>代官山</v>
      </c>
      <c r="N14" s="84" t="str">
        <f t="shared" ref="N14:N23" si="2">IF(ISERROR(C14), "？？",C14 )</f>
        <v>21/04/05～21/04/06</v>
      </c>
      <c r="O14" s="134" t="s">
        <v>135</v>
      </c>
      <c r="P14" s="135" t="s">
        <v>97</v>
      </c>
      <c r="Q14" s="136" t="s">
        <v>134</v>
      </c>
      <c r="R14" s="137" t="s">
        <v>146</v>
      </c>
      <c r="S14" s="138">
        <v>22</v>
      </c>
      <c r="T14" s="237" t="s">
        <v>98</v>
      </c>
      <c r="U14" s="139" t="s">
        <v>147</v>
      </c>
    </row>
    <row r="15" spans="1:23" ht="40.5" customHeight="1" x14ac:dyDescent="0.15">
      <c r="A15" s="33" t="str">
        <f t="shared" si="0"/>
        <v/>
      </c>
      <c r="B15" s="33" t="str">
        <f>IF($A15="","",VLOOKUP($A15,開催一覧!$A:$H,6,FALSE))</f>
        <v/>
      </c>
      <c r="C15" s="33" t="str">
        <f>IF($A15="","",VLOOKUP($A15,開催一覧!$A:$H,7,FALSE))</f>
        <v/>
      </c>
      <c r="D15" s="33" t="str">
        <f>IF($A15="","",VLOOKUP($A15,開催一覧!$A:$H,8,FALSE))</f>
        <v/>
      </c>
      <c r="E15" s="33" t="str">
        <f>IF($A15="","",VLOOKUP($A15,開催一覧!$A:$H,5,FALSE))</f>
        <v/>
      </c>
      <c r="F15" s="131"/>
      <c r="G15" s="131"/>
      <c r="H15" s="132"/>
      <c r="J15" s="34" t="str">
        <f t="shared" ref="J15:J23" si="3">IF(ISERROR(E15), "",E15 )</f>
        <v/>
      </c>
      <c r="K15" s="140" t="s">
        <v>17</v>
      </c>
      <c r="L15" s="73" t="str">
        <f>IF(ISERROR(B15), "該当のセミナーが見つかりません。No、エリア、開始日を見直してください。",B15 )</f>
        <v/>
      </c>
      <c r="M15" s="52" t="str">
        <f t="shared" si="1"/>
        <v/>
      </c>
      <c r="N15" s="84" t="str">
        <f t="shared" si="2"/>
        <v/>
      </c>
      <c r="O15" s="141"/>
      <c r="P15" s="142"/>
      <c r="Q15" s="136"/>
      <c r="R15" s="143"/>
      <c r="S15" s="144"/>
      <c r="T15" s="145"/>
      <c r="U15" s="146"/>
    </row>
    <row r="16" spans="1:23" ht="40.5" customHeight="1" x14ac:dyDescent="0.15">
      <c r="A16" s="33" t="str">
        <f t="shared" si="0"/>
        <v/>
      </c>
      <c r="B16" s="33" t="str">
        <f>IF($A16="","",VLOOKUP($A16,開催一覧!$A:$H,6,FALSE))</f>
        <v/>
      </c>
      <c r="C16" s="33" t="str">
        <f>IF($A16="","",VLOOKUP($A16,開催一覧!$A:$H,7,FALSE))</f>
        <v/>
      </c>
      <c r="D16" s="33" t="str">
        <f>IF($A16="","",VLOOKUP($A16,開催一覧!$A:$H,8,FALSE))</f>
        <v/>
      </c>
      <c r="E16" s="33" t="str">
        <f>IF($A16="","",VLOOKUP($A16,開催一覧!$A:$H,5,FALSE))</f>
        <v/>
      </c>
      <c r="F16" s="131"/>
      <c r="G16" s="131"/>
      <c r="H16" s="132"/>
      <c r="J16" s="34" t="str">
        <f t="shared" si="3"/>
        <v/>
      </c>
      <c r="K16" s="140" t="s">
        <v>5</v>
      </c>
      <c r="L16" s="73" t="str">
        <f t="shared" ref="L16:L23" si="4">IF(ISERROR(B16), "該当のセミナーが見つかりません。No、エリア、開始日を見直してください。",B16 )</f>
        <v/>
      </c>
      <c r="M16" s="52" t="str">
        <f t="shared" si="1"/>
        <v/>
      </c>
      <c r="N16" s="84" t="str">
        <f t="shared" si="2"/>
        <v/>
      </c>
      <c r="O16" s="141"/>
      <c r="P16" s="142"/>
      <c r="Q16" s="136"/>
      <c r="R16" s="143"/>
      <c r="S16" s="144"/>
      <c r="T16" s="145"/>
      <c r="U16" s="147"/>
    </row>
    <row r="17" spans="1:21" ht="40.5" customHeight="1" x14ac:dyDescent="0.15">
      <c r="A17" s="33" t="str">
        <f t="shared" si="0"/>
        <v/>
      </c>
      <c r="B17" s="33" t="str">
        <f>IF($A17="","",VLOOKUP($A17,開催一覧!$A:$H,6,FALSE))</f>
        <v/>
      </c>
      <c r="C17" s="33" t="str">
        <f>IF($A17="","",VLOOKUP($A17,開催一覧!$A:$H,7,FALSE))</f>
        <v/>
      </c>
      <c r="D17" s="33" t="str">
        <f>IF($A17="","",VLOOKUP($A17,開催一覧!$A:$H,8,FALSE))</f>
        <v/>
      </c>
      <c r="E17" s="33" t="str">
        <f>IF($A17="","",VLOOKUP($A17,開催一覧!$A:$H,5,FALSE))</f>
        <v/>
      </c>
      <c r="F17" s="131"/>
      <c r="G17" s="131"/>
      <c r="H17" s="132"/>
      <c r="J17" s="34" t="str">
        <f t="shared" si="3"/>
        <v/>
      </c>
      <c r="K17" s="140" t="s">
        <v>6</v>
      </c>
      <c r="L17" s="73" t="str">
        <f t="shared" si="4"/>
        <v/>
      </c>
      <c r="M17" s="52" t="str">
        <f t="shared" si="1"/>
        <v/>
      </c>
      <c r="N17" s="84" t="str">
        <f t="shared" si="2"/>
        <v/>
      </c>
      <c r="O17" s="141"/>
      <c r="P17" s="142"/>
      <c r="Q17" s="136"/>
      <c r="R17" s="137"/>
      <c r="S17" s="144"/>
      <c r="T17" s="145"/>
      <c r="U17" s="147"/>
    </row>
    <row r="18" spans="1:21" ht="40.5" customHeight="1" x14ac:dyDescent="0.15">
      <c r="A18" s="33" t="str">
        <f t="shared" si="0"/>
        <v/>
      </c>
      <c r="B18" s="33" t="str">
        <f>IF($A18="","",VLOOKUP($A18,開催一覧!$A:$H,6,FALSE))</f>
        <v/>
      </c>
      <c r="C18" s="33" t="str">
        <f>IF($A18="","",VLOOKUP($A18,開催一覧!$A:$H,7,FALSE))</f>
        <v/>
      </c>
      <c r="D18" s="33" t="str">
        <f>IF($A18="","",VLOOKUP($A18,開催一覧!$A:$H,8,FALSE))</f>
        <v/>
      </c>
      <c r="E18" s="33" t="str">
        <f>IF($A18="","",VLOOKUP($A18,開催一覧!$A:$H,5,FALSE))</f>
        <v/>
      </c>
      <c r="F18" s="131"/>
      <c r="G18" s="131"/>
      <c r="H18" s="132"/>
      <c r="J18" s="34" t="str">
        <f t="shared" si="3"/>
        <v/>
      </c>
      <c r="K18" s="140" t="s">
        <v>7</v>
      </c>
      <c r="L18" s="73" t="str">
        <f t="shared" si="4"/>
        <v/>
      </c>
      <c r="M18" s="52" t="str">
        <f t="shared" si="1"/>
        <v/>
      </c>
      <c r="N18" s="84" t="str">
        <f t="shared" si="2"/>
        <v/>
      </c>
      <c r="O18" s="141"/>
      <c r="P18" s="142"/>
      <c r="Q18" s="136"/>
      <c r="R18" s="137"/>
      <c r="S18" s="144"/>
      <c r="T18" s="145"/>
      <c r="U18" s="147"/>
    </row>
    <row r="19" spans="1:21" ht="40.5" customHeight="1" x14ac:dyDescent="0.15">
      <c r="A19" s="33" t="str">
        <f t="shared" si="0"/>
        <v/>
      </c>
      <c r="B19" s="33" t="str">
        <f>IF($A19="","",VLOOKUP($A19,開催一覧!$A:$H,6,FALSE))</f>
        <v/>
      </c>
      <c r="C19" s="33" t="str">
        <f>IF($A19="","",VLOOKUP($A19,開催一覧!$A:$H,7,FALSE))</f>
        <v/>
      </c>
      <c r="D19" s="33" t="str">
        <f>IF($A19="","",VLOOKUP($A19,開催一覧!$A:$H,8,FALSE))</f>
        <v/>
      </c>
      <c r="E19" s="33" t="str">
        <f>IF($A19="","",VLOOKUP($A19,開催一覧!$A:$H,5,FALSE))</f>
        <v/>
      </c>
      <c r="F19" s="131"/>
      <c r="G19" s="131"/>
      <c r="H19" s="132"/>
      <c r="J19" s="34" t="str">
        <f t="shared" si="3"/>
        <v/>
      </c>
      <c r="K19" s="140" t="s">
        <v>8</v>
      </c>
      <c r="L19" s="73" t="str">
        <f t="shared" si="4"/>
        <v/>
      </c>
      <c r="M19" s="52" t="str">
        <f t="shared" si="1"/>
        <v/>
      </c>
      <c r="N19" s="84" t="str">
        <f t="shared" si="2"/>
        <v/>
      </c>
      <c r="O19" s="141"/>
      <c r="P19" s="142"/>
      <c r="Q19" s="136"/>
      <c r="R19" s="137"/>
      <c r="S19" s="144"/>
      <c r="T19" s="145"/>
      <c r="U19" s="147"/>
    </row>
    <row r="20" spans="1:21" ht="40.5" customHeight="1" x14ac:dyDescent="0.15">
      <c r="A20" s="33" t="str">
        <f t="shared" si="0"/>
        <v/>
      </c>
      <c r="B20" s="33" t="str">
        <f>IF($A20="","",VLOOKUP($A20,開催一覧!$A:$H,6,FALSE))</f>
        <v/>
      </c>
      <c r="C20" s="33" t="str">
        <f>IF($A20="","",VLOOKUP($A20,開催一覧!$A:$H,7,FALSE))</f>
        <v/>
      </c>
      <c r="D20" s="33" t="str">
        <f>IF($A20="","",VLOOKUP($A20,開催一覧!$A:$H,8,FALSE))</f>
        <v/>
      </c>
      <c r="E20" s="33" t="str">
        <f>IF($A20="","",VLOOKUP($A20,開催一覧!$A:$H,5,FALSE))</f>
        <v/>
      </c>
      <c r="F20" s="131"/>
      <c r="G20" s="131"/>
      <c r="H20" s="132"/>
      <c r="J20" s="34" t="str">
        <f t="shared" si="3"/>
        <v/>
      </c>
      <c r="K20" s="140" t="s">
        <v>9</v>
      </c>
      <c r="L20" s="73" t="str">
        <f t="shared" si="4"/>
        <v/>
      </c>
      <c r="M20" s="52" t="str">
        <f t="shared" si="1"/>
        <v/>
      </c>
      <c r="N20" s="84" t="str">
        <f t="shared" si="2"/>
        <v/>
      </c>
      <c r="O20" s="141"/>
      <c r="P20" s="142"/>
      <c r="Q20" s="136"/>
      <c r="R20" s="137"/>
      <c r="S20" s="144"/>
      <c r="T20" s="145"/>
      <c r="U20" s="147"/>
    </row>
    <row r="21" spans="1:21" ht="40.5" customHeight="1" x14ac:dyDescent="0.15">
      <c r="A21" s="33" t="str">
        <f t="shared" si="0"/>
        <v/>
      </c>
      <c r="B21" s="33" t="str">
        <f>IF($A21="","",VLOOKUP($A21,開催一覧!$A:$H,6,FALSE))</f>
        <v/>
      </c>
      <c r="C21" s="33" t="str">
        <f>IF($A21="","",VLOOKUP($A21,開催一覧!$A:$H,7,FALSE))</f>
        <v/>
      </c>
      <c r="D21" s="33" t="str">
        <f>IF($A21="","",VLOOKUP($A21,開催一覧!$A:$H,8,FALSE))</f>
        <v/>
      </c>
      <c r="E21" s="33" t="str">
        <f>IF($A21="","",VLOOKUP($A21,開催一覧!$A:$H,5,FALSE))</f>
        <v/>
      </c>
      <c r="F21" s="131"/>
      <c r="G21" s="131"/>
      <c r="H21" s="132"/>
      <c r="J21" s="34" t="str">
        <f t="shared" si="3"/>
        <v/>
      </c>
      <c r="K21" s="140" t="s">
        <v>21</v>
      </c>
      <c r="L21" s="73" t="str">
        <f t="shared" si="4"/>
        <v/>
      </c>
      <c r="M21" s="52" t="str">
        <f t="shared" si="1"/>
        <v/>
      </c>
      <c r="N21" s="84" t="str">
        <f t="shared" si="2"/>
        <v/>
      </c>
      <c r="O21" s="141"/>
      <c r="P21" s="142"/>
      <c r="Q21" s="136"/>
      <c r="R21" s="137"/>
      <c r="S21" s="144"/>
      <c r="T21" s="145"/>
      <c r="U21" s="148"/>
    </row>
    <row r="22" spans="1:21" ht="40.5" customHeight="1" x14ac:dyDescent="0.15">
      <c r="A22" s="33" t="str">
        <f t="shared" si="0"/>
        <v/>
      </c>
      <c r="B22" s="33" t="str">
        <f>IF($A22="","",VLOOKUP($A22,開催一覧!$A:$H,6,FALSE))</f>
        <v/>
      </c>
      <c r="C22" s="33" t="str">
        <f>IF($A22="","",VLOOKUP($A22,開催一覧!$A:$H,7,FALSE))</f>
        <v/>
      </c>
      <c r="D22" s="33" t="str">
        <f>IF($A22="","",VLOOKUP($A22,開催一覧!$A:$H,8,FALSE))</f>
        <v/>
      </c>
      <c r="E22" s="33" t="str">
        <f>IF($A22="","",VLOOKUP($A22,開催一覧!$A:$H,5,FALSE))</f>
        <v/>
      </c>
      <c r="F22" s="131"/>
      <c r="G22" s="131"/>
      <c r="H22" s="132"/>
      <c r="J22" s="34" t="str">
        <f t="shared" si="3"/>
        <v/>
      </c>
      <c r="K22" s="149" t="s">
        <v>10</v>
      </c>
      <c r="L22" s="76" t="str">
        <f t="shared" si="4"/>
        <v/>
      </c>
      <c r="M22" s="64" t="str">
        <f t="shared" si="1"/>
        <v/>
      </c>
      <c r="N22" s="80" t="str">
        <f t="shared" si="2"/>
        <v/>
      </c>
      <c r="O22" s="150"/>
      <c r="P22" s="151"/>
      <c r="Q22" s="152"/>
      <c r="R22" s="153"/>
      <c r="S22" s="154"/>
      <c r="T22" s="155"/>
      <c r="U22" s="156"/>
    </row>
    <row r="23" spans="1:21" ht="40.5" customHeight="1" thickBot="1" x14ac:dyDescent="0.2">
      <c r="A23" s="33" t="str">
        <f t="shared" si="0"/>
        <v/>
      </c>
      <c r="B23" s="33" t="str">
        <f>IF($A23="","",VLOOKUP($A23,開催一覧!$A:$H,6,FALSE))</f>
        <v/>
      </c>
      <c r="C23" s="33" t="str">
        <f>IF($A23="","",VLOOKUP($A23,開催一覧!$A:$H,7,FALSE))</f>
        <v/>
      </c>
      <c r="D23" s="33" t="str">
        <f>IF($A23="","",VLOOKUP($A23,開催一覧!$A:$H,8,FALSE))</f>
        <v/>
      </c>
      <c r="E23" s="33" t="str">
        <f>IF($A23="","",VLOOKUP($A23,開催一覧!$A:$H,5,FALSE))</f>
        <v/>
      </c>
      <c r="F23" s="131"/>
      <c r="G23" s="131"/>
      <c r="H23" s="132"/>
      <c r="J23" s="34" t="str">
        <f t="shared" si="3"/>
        <v/>
      </c>
      <c r="K23" s="157" t="s">
        <v>22</v>
      </c>
      <c r="L23" s="63" t="str">
        <f t="shared" si="4"/>
        <v/>
      </c>
      <c r="M23" s="68" t="str">
        <f t="shared" si="1"/>
        <v/>
      </c>
      <c r="N23" s="62" t="str">
        <f t="shared" si="2"/>
        <v/>
      </c>
      <c r="O23" s="158"/>
      <c r="P23" s="159"/>
      <c r="Q23" s="160"/>
      <c r="R23" s="161"/>
      <c r="S23" s="162"/>
      <c r="T23" s="163"/>
      <c r="U23" s="164"/>
    </row>
    <row r="24" spans="1:21" ht="14.25" customHeight="1" x14ac:dyDescent="0.15">
      <c r="A24" s="27"/>
      <c r="B24" s="27"/>
      <c r="C24" s="27"/>
      <c r="D24" s="27"/>
      <c r="E24" s="27"/>
      <c r="F24" s="27"/>
      <c r="G24" s="28"/>
      <c r="H24" s="28"/>
      <c r="J24" s="165"/>
      <c r="K24" s="166"/>
      <c r="L24" s="167"/>
      <c r="M24" s="167"/>
      <c r="N24" s="167"/>
      <c r="O24" s="88"/>
      <c r="P24" s="88"/>
      <c r="Q24" s="88"/>
      <c r="R24" s="88"/>
      <c r="S24" s="88"/>
      <c r="T24" s="102"/>
    </row>
    <row r="25" spans="1:21" ht="27.75" customHeight="1" x14ac:dyDescent="0.15">
      <c r="A25" s="27"/>
      <c r="B25" s="27"/>
      <c r="C25" s="27"/>
      <c r="D25" s="27"/>
      <c r="E25" s="27"/>
      <c r="F25" s="27"/>
      <c r="G25" s="28"/>
      <c r="H25" s="28"/>
      <c r="J25" s="165"/>
      <c r="K25" s="165"/>
      <c r="L25" s="88"/>
      <c r="M25" s="88"/>
      <c r="N25" s="88"/>
      <c r="O25" s="88"/>
      <c r="P25" s="168" t="s">
        <v>115</v>
      </c>
      <c r="Q25" s="88"/>
      <c r="R25" s="169" t="s">
        <v>86</v>
      </c>
      <c r="S25" s="169"/>
      <c r="T25" s="102"/>
    </row>
    <row r="26" spans="1:21" ht="15" customHeight="1" x14ac:dyDescent="0.15">
      <c r="A26" s="27"/>
      <c r="B26" s="27"/>
      <c r="C26" s="27"/>
      <c r="D26" s="27"/>
      <c r="E26" s="27"/>
      <c r="F26" s="27"/>
      <c r="G26" s="28"/>
      <c r="H26" s="28"/>
      <c r="I26" s="41"/>
      <c r="J26" s="360"/>
      <c r="K26" s="360"/>
      <c r="L26" s="361"/>
      <c r="M26" s="42"/>
      <c r="N26" s="42"/>
      <c r="O26" s="42"/>
      <c r="P26" s="43"/>
      <c r="Q26" s="18"/>
      <c r="R26" s="42"/>
      <c r="S26" s="42"/>
      <c r="T26" s="42"/>
    </row>
    <row r="27" spans="1:21" ht="12" customHeight="1" x14ac:dyDescent="0.25">
      <c r="L27" s="44"/>
      <c r="M27" s="44"/>
    </row>
  </sheetData>
  <sheetProtection algorithmName="SHA-512" hashValue="uHn0ls5JHteU6vspD3lCJqfCcFM/N9X4gPHHm8uRLdqqAXG4NzdlVOw7jKHbnUs4tFfo82d2sfcYvc5uc5SorA==" saltValue="1THj/hsOyliu5Aky3mRJbg==" spinCount="100000" sheet="1" objects="1" scenarios="1" formatCells="0"/>
  <mergeCells count="26">
    <mergeCell ref="K8:L8"/>
    <mergeCell ref="M8:N8"/>
    <mergeCell ref="P8:P9"/>
    <mergeCell ref="J26:L26"/>
    <mergeCell ref="K9:L9"/>
    <mergeCell ref="M9:N9"/>
    <mergeCell ref="J10:J11"/>
    <mergeCell ref="K10:U10"/>
    <mergeCell ref="K12:L12"/>
    <mergeCell ref="S11:U11"/>
    <mergeCell ref="S7:T7"/>
    <mergeCell ref="Q8:T9"/>
    <mergeCell ref="I2:I3"/>
    <mergeCell ref="L3:M3"/>
    <mergeCell ref="F4:H6"/>
    <mergeCell ref="K4:O4"/>
    <mergeCell ref="P4:U4"/>
    <mergeCell ref="K5:O5"/>
    <mergeCell ref="Q5:U5"/>
    <mergeCell ref="K6:O6"/>
    <mergeCell ref="Q6:T6"/>
    <mergeCell ref="F7:F11"/>
    <mergeCell ref="G7:G11"/>
    <mergeCell ref="H7:H11"/>
    <mergeCell ref="K7:O7"/>
    <mergeCell ref="Q7:R7"/>
  </mergeCells>
  <phoneticPr fontId="27"/>
  <conditionalFormatting sqref="M14:N23">
    <cfRule type="containsText" dxfId="1" priority="1" operator="containsText" text="？">
      <formula>NOT(ISERROR(SEARCH("？",M14)))</formula>
    </cfRule>
    <cfRule type="containsText" dxfId="0" priority="2" operator="containsText" text="？">
      <formula>NOT(ISERROR(SEARCH("？",M14)))</formula>
    </cfRule>
  </conditionalFormatting>
  <dataValidations xWindow="1517" yWindow="494" count="20">
    <dataValidation allowBlank="1" showInputMessage="1" showErrorMessage="1" promptTitle="所在地" prompt="ご請求書・参加票の送付先をご入力ください" sqref="K7:O7"/>
    <dataValidation imeMode="halfAlpha" allowBlank="1" showInputMessage="1" showErrorMessage="1" promptTitle="郵便番号" prompt="ハイフン付き半角数字" sqref="K6:O6"/>
    <dataValidation imeMode="fullKatakana" allowBlank="1" showInputMessage="1" showErrorMessage="1" sqref="K4:O4"/>
    <dataValidation allowBlank="1" showInputMessage="1" showErrorMessage="1" promptTitle="参加票メール配信先" prompt="ご入力のない場合、【参加票】は申込責任者様にご郵送いたします" sqref="U14:U23"/>
    <dataValidation allowBlank="1" showInputMessage="1" showErrorMessage="1" promptTitle="氏名" prompt="姓と名の間にスペースを入れてください" sqref="Q7"/>
    <dataValidation allowBlank="1" showInputMessage="1" sqref="K14:K23"/>
    <dataValidation allowBlank="1" showInputMessage="1" showErrorMessage="1" errorTitle="セミナー名" error="該当するセミナーが見つかりません。No、エリア、開始日のいずれかを見直してください。" sqref="L14:L23"/>
    <dataValidation type="list" allowBlank="1" showInputMessage="1" promptTitle="ご参加者　企業名" prompt="名札に掲載されます" sqref="O14:O23">
      <formula1>$K$5</formula1>
    </dataValidation>
    <dataValidation imeMode="hiragana" allowBlank="1" showInputMessage="1" showErrorMessage="1" promptTitle="ご参加者氏名" prompt="姓と名の間にスペースを入れてください" sqref="Q14:Q23"/>
    <dataValidation imeMode="fullKatakana" allowBlank="1" showInputMessage="1" showErrorMessage="1" promptTitle="フリガナ" prompt="姓と名の間にスペースを入れてください" sqref="Q6 R14:R23"/>
    <dataValidation imeMode="halfAlpha" allowBlank="1" showInputMessage="1" showErrorMessage="1" sqref="Q8 S14:S23 U8"/>
    <dataValidation imeMode="halfAlpha" allowBlank="1" showInputMessage="1" showErrorMessage="1" promptTitle="TEL" prompt="ハイフン付き半角数字でご入力ください" sqref="K8:L8"/>
    <dataValidation imeMode="halfAlpha" allowBlank="1" showInputMessage="1" showErrorMessage="1" promptTitle="FAX" prompt="ハイフン付き半角数字でご入力ください" sqref="K9:L9"/>
    <dataValidation type="list" allowBlank="1" showInputMessage="1" showErrorMessage="1" sqref="G13:G23">
      <formula1>"東京,大阪,名古屋"</formula1>
    </dataValidation>
    <dataValidation imeMode="fullAlpha" allowBlank="1" showInputMessage="1" showErrorMessage="1" sqref="O9"/>
    <dataValidation type="list" allowBlank="1" showInputMessage="1" sqref="O24">
      <formula1>$K$5</formula1>
    </dataValidation>
    <dataValidation imeMode="hiragana" allowBlank="1" showInputMessage="1" showErrorMessage="1" sqref="P14:P23"/>
    <dataValidation type="list" allowBlank="1" showInputMessage="1" showErrorMessage="1" sqref="T14:T23">
      <formula1>"男,女"</formula1>
    </dataValidation>
    <dataValidation imeMode="off" allowBlank="1" showInputMessage="1" showErrorMessage="1" sqref="H13:H23 F13:F23"/>
    <dataValidation type="list" allowBlank="1" showInputMessage="1" showErrorMessage="1" promptTitle="テキスト送付先" prompt="通常は、申込責任者宛に開催3日前までにお送りします。_x000a__x000a_参加者宛は、支社が異なり転送が間に合わない、在宅勤務のため転送できない等、やむを得ない場合に限ります。_x000a_開催12日前までに詳細住所をご連絡ください。" sqref="U9">
      <formula1>$W$1:$W$3</formula1>
    </dataValidation>
  </dataValidations>
  <hyperlinks>
    <hyperlink ref="P2" r:id="rId1" display="http://seminar.hj.sanno.ac.jp/"/>
    <hyperlink ref="R25" r:id="rId2"/>
  </hyperlinks>
  <printOptions horizontalCentered="1"/>
  <pageMargins left="0.23622047244094491" right="0.43307086614173229" top="0.27559055118110237" bottom="0" header="0" footer="0"/>
  <pageSetup paperSize="9" scale="84" fitToHeight="0" orientation="landscape" r:id="rId3"/>
  <headerFooter alignWithMargins="0">
    <oddFooter xml:space="preserve">&amp;R［本学使用欄］ AD：＿＿＿＿＿＿＿＿　　請求区分：＿＿＿＿＿＿＿＿　　ID：＿＿＿＿＿＿＿＿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4" r:id="rId6" name="Option Button 2">
              <controlPr defaultSize="0" autoFill="0" autoLine="0" autoPict="0">
                <anchor moveWithCells="1">
                  <from>
                    <xdr:col>20</xdr:col>
                    <xdr:colOff>114300</xdr:colOff>
                    <xdr:row>6</xdr:row>
                    <xdr:rowOff>47625</xdr:rowOff>
                  </from>
                  <to>
                    <xdr:col>20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7" name="Option Button 3">
              <controlPr defaultSize="0" autoFill="0" autoLine="0" autoPict="0">
                <anchor moveWithCells="1">
                  <from>
                    <xdr:col>20</xdr:col>
                    <xdr:colOff>1228725</xdr:colOff>
                    <xdr:row>6</xdr:row>
                    <xdr:rowOff>47625</xdr:rowOff>
                  </from>
                  <to>
                    <xdr:col>23</xdr:col>
                    <xdr:colOff>123825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  <pageSetUpPr fitToPage="1"/>
  </sheetPr>
  <dimension ref="A1"/>
  <sheetViews>
    <sheetView topLeftCell="A28" workbookViewId="0"/>
  </sheetViews>
  <sheetFormatPr defaultRowHeight="12" x14ac:dyDescent="0.15"/>
  <sheetData/>
  <phoneticPr fontId="27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開催一覧</vt:lpstr>
      <vt:lpstr>参加申込書</vt:lpstr>
      <vt:lpstr>参加申込書(直接入力用)</vt:lpstr>
      <vt:lpstr>データ出力</vt:lpstr>
      <vt:lpstr>データ出力(直接入力用)</vt:lpstr>
      <vt:lpstr>入力例</vt:lpstr>
      <vt:lpstr>個人情報のお取り扱いについて（公開セミナー）</vt:lpstr>
      <vt:lpstr>参加申込書!Print_Area</vt:lpstr>
      <vt:lpstr>'参加申込書(直接入力用)'!Print_Area</vt:lpstr>
      <vt:lpstr>入力例!Print_Area</vt:lpstr>
      <vt:lpstr>開催一覧!Print_Titles</vt:lpstr>
    </vt:vector>
  </TitlesOfParts>
  <Company>学校法人産業能率大学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　セミナー申込書（入力アシスト付き）</dc:title>
  <dc:subject>guide</dc:subject>
  <dc:creator>産能マネジメントスクール</dc:creator>
  <dc:description>2015/04/13更新　エクセル2013にする</dc:description>
  <cp:lastModifiedBy>Windows ユーザー</cp:lastModifiedBy>
  <cp:lastPrinted>2020-10-20T02:11:46Z</cp:lastPrinted>
  <dcterms:created xsi:type="dcterms:W3CDTF">2009-01-28T08:06:34Z</dcterms:created>
  <dcterms:modified xsi:type="dcterms:W3CDTF">2020-12-09T00:35:22Z</dcterms:modified>
</cp:coreProperties>
</file>